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Liste Clients RMFEC CB\"/>
    </mc:Choice>
  </mc:AlternateContent>
  <xr:revisionPtr revIDLastSave="0" documentId="13_ncr:1_{40D803F5-1B23-4B0D-81DD-0DC9F2803BA2}" xr6:coauthVersionLast="47" xr6:coauthVersionMax="47" xr10:uidLastSave="{00000000-0000-0000-0000-000000000000}"/>
  <bookViews>
    <workbookView xWindow="-108" yWindow="-108" windowWidth="23256" windowHeight="12576" tabRatio="857" activeTab="1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63" l="1"/>
  <c r="BZ30" i="63"/>
  <c r="BZ31" i="63"/>
  <c r="BZ32" i="63"/>
  <c r="BZ33" i="63"/>
  <c r="BZ34" i="63"/>
  <c r="BZ35" i="63"/>
  <c r="BZ36" i="63"/>
  <c r="BZ37" i="63"/>
  <c r="BZ38" i="63"/>
  <c r="BZ39" i="63"/>
  <c r="BZ40" i="63"/>
  <c r="BZ41" i="63"/>
  <c r="BZ42" i="63"/>
  <c r="BZ43" i="63"/>
  <c r="BZ44" i="63"/>
  <c r="BZ45" i="63"/>
  <c r="BZ46" i="63"/>
  <c r="BZ47" i="63"/>
  <c r="BZ48" i="63"/>
  <c r="BZ29" i="63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29" i="28"/>
  <c r="C29" i="28" s="1"/>
  <c r="C8" i="28" l="1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A9" i="63"/>
  <c r="CB9" i="63"/>
  <c r="CC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A10" i="63"/>
  <c r="CB10" i="63"/>
  <c r="CC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A11" i="63"/>
  <c r="CB11" i="63"/>
  <c r="CC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A12" i="63"/>
  <c r="CB12" i="63"/>
  <c r="CC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A13" i="63"/>
  <c r="CB13" i="63"/>
  <c r="CC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A14" i="63"/>
  <c r="CB14" i="63"/>
  <c r="CC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A15" i="63"/>
  <c r="CB15" i="63"/>
  <c r="CC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A16" i="63"/>
  <c r="CB16" i="63"/>
  <c r="CC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A17" i="63"/>
  <c r="CB17" i="63"/>
  <c r="CC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A18" i="63"/>
  <c r="CB18" i="63"/>
  <c r="CC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A19" i="63"/>
  <c r="CB19" i="63"/>
  <c r="CC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A20" i="63"/>
  <c r="CB20" i="63"/>
  <c r="CC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A21" i="63"/>
  <c r="CB21" i="63"/>
  <c r="CC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A22" i="63"/>
  <c r="CB22" i="63"/>
  <c r="CC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A23" i="63"/>
  <c r="CB23" i="63"/>
  <c r="CC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A24" i="63"/>
  <c r="CB24" i="63"/>
  <c r="CC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A25" i="63"/>
  <c r="CB25" i="63"/>
  <c r="CC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A26" i="63"/>
  <c r="CB26" i="63"/>
  <c r="CC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A27" i="63"/>
  <c r="CB27" i="63"/>
  <c r="CC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A28" i="63"/>
  <c r="CB28" i="63"/>
  <c r="CC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CA29" i="63"/>
  <c r="CB29" i="63"/>
  <c r="CC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CA30" i="63"/>
  <c r="CB30" i="63"/>
  <c r="CC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CA31" i="63"/>
  <c r="CB31" i="63"/>
  <c r="CC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CA32" i="63"/>
  <c r="CB32" i="63"/>
  <c r="CC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CA33" i="63"/>
  <c r="CB33" i="63"/>
  <c r="CC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CA34" i="63"/>
  <c r="CB34" i="63"/>
  <c r="CC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CA35" i="63"/>
  <c r="CB35" i="63"/>
  <c r="CC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CA36" i="63"/>
  <c r="CB36" i="63"/>
  <c r="CC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CA37" i="63"/>
  <c r="CB37" i="63"/>
  <c r="CC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CA38" i="63"/>
  <c r="CB38" i="63"/>
  <c r="CC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CA39" i="63"/>
  <c r="CB39" i="63"/>
  <c r="CC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CA40" i="63"/>
  <c r="CB40" i="63"/>
  <c r="CC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CA41" i="63"/>
  <c r="CB41" i="63"/>
  <c r="CC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CA42" i="63"/>
  <c r="CB42" i="63"/>
  <c r="CC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CA43" i="63"/>
  <c r="CB43" i="63"/>
  <c r="CC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CA44" i="63"/>
  <c r="CB44" i="63"/>
  <c r="CC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CA45" i="63"/>
  <c r="CB45" i="63"/>
  <c r="CC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CA46" i="63"/>
  <c r="CB46" i="63"/>
  <c r="CC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CA47" i="63"/>
  <c r="CB47" i="63"/>
  <c r="CC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CA48" i="63"/>
  <c r="CB48" i="63"/>
  <c r="CC48" i="63"/>
  <c r="CD48" i="63"/>
  <c r="CE48" i="63"/>
  <c r="CF48" i="63"/>
  <c r="CG48" i="63"/>
  <c r="CH48" i="63"/>
  <c r="CC8" i="63"/>
  <c r="CB8" i="63"/>
  <c r="CA8" i="63"/>
  <c r="BN8" i="63"/>
  <c r="BS8" i="63"/>
  <c r="BO8" i="63"/>
  <c r="BH8" i="63"/>
  <c r="AE9" i="28" l="1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30" i="28" l="1"/>
  <c r="C14" i="28"/>
  <c r="C31" i="28"/>
  <c r="C10" i="28" l="1"/>
  <c r="C11" i="28"/>
  <c r="C12" i="28"/>
  <c r="CC8" i="28"/>
  <c r="C26" i="28" l="1"/>
  <c r="C9" i="28"/>
  <c r="N26" i="13"/>
  <c r="N25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<sst xmlns="http://schemas.openxmlformats.org/spreadsheetml/2006/main" count="8426" uniqueCount="1245">
  <si>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</si>
  <si>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</si>
  <si>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</si>
  <si>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</si>
  <si>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</si>
  <si>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</si>
  <si>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</si>
  <si>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</si>
  <si>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</si>
  <si>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</si>
  <si>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</si>
  <si>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</si>
  <si>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</si>
  <si>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</si>
  <si>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</si>
  <si>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</si>
  <si>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</si>
  <si>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</si>
  <si>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</si>
  <si>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</si>
  <si>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</si>
  <si>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</si>
  <si>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</si>
  <si>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</si>
  <si>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</si>
  <si>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</si>
  <si>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</si>
  <si>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</si>
  <si>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</si>
  <si>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</si>
  <si>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</si>
  <si>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</si>
  <si>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</si>
  <si>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</si>
  <si>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</si>
  <si>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</si>
  <si>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</si>
  <si>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</si>
  <si>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</si>
  <si>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</si>
  <si>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</si>
  <si>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</si>
  <si>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</si>
  <si>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</si>
  <si>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</si>
  <si>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</si>
  <si>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</si>
  <si>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</si>
  <si>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</si>
  <si>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</si>
  <si>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</si>
  <si>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</si>
  <si>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</si>
  <si>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</si>
  <si>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</si>
  <si>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</si>
  <si>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</si>
  <si>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</si>
  <si>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</si>
  <si>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</si>
  <si>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</si>
  <si>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</si>
  <si>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</si>
  <si>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</si>
  <si>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</si>
  <si>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</si>
  <si>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</si>
  <si>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</si>
  <si>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</si>
  <si>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</si>
  <si>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</si>
  <si>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</si>
  <si>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</si>
  <si>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</si>
  <si>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</si>
  <si>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</si>
  <si>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</si>
  <si>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</si>
  <si>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</si>
  <si>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</si>
  <si>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</si>
  <si>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</si>
  <si>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</si>
  <si>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</si>
  <si>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</si>
  <si>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</si>
  <si>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</si>
  <si>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</si>
  <si>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</si>
  <si>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</si>
  <si>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</si>
  <si>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</si>
  <si>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</si>
  <si>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</si>
  <si>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</si>
  <si>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</si>
  <si>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</si>
  <si>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</si>
  <si>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</si>
  <si>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</si>
  <si>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</si>
  <si>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</si>
  <si>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</si>
  <si>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</si>
  <si>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</si>
  <si>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</si>
  <si>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</si>
  <si>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</si>
  <si>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</si>
  <si>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</si>
  <si>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</si>
  <si>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</si>
  <si>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</si>
  <si>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</si>
  <si>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</si>
  <si>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</si>
  <si>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</si>
  <si>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</si>
  <si>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</si>
  <si>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</si>
  <si>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</si>
  <si>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</si>
  <si>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</si>
  <si>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</si>
  <si>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</si>
  <si>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</si>
  <si>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</si>
  <si>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</si>
  <si>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</si>
  <si>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</si>
  <si>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</si>
  <si>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</si>
  <si>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</si>
  <si>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</si>
  <si>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</si>
  <si>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</si>
  <si>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</si>
  <si>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</si>
  <si>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</si>
  <si>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</si>
  <si>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</si>
  <si>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</si>
  <si>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</si>
  <si>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</si>
  <si>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</si>
  <si>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</si>
  <si>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</si>
  <si>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</si>
  <si>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</si>
  <si>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</si>
  <si>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</si>
  <si>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</si>
  <si>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</si>
  <si>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</si>
  <si>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</si>
  <si>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</si>
  <si>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</si>
  <si>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</si>
  <si>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</si>
  <si>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</si>
  <si>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</si>
  <si>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</si>
  <si>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</si>
  <si>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</si>
  <si>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</si>
  <si>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</si>
  <si>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</si>
  <si>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</si>
  <si>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</si>
  <si>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</si>
  <si>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</si>
  <si>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</si>
  <si>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</si>
  <si>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</si>
  <si>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</si>
  <si>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</si>
  <si>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</si>
  <si>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</si>
  <si>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</si>
  <si>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</si>
  <si>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</si>
  <si>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</si>
  <si>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</si>
  <si>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</si>
  <si>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</si>
  <si>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</si>
  <si>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</si>
  <si>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</si>
  <si>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</si>
  <si>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</si>
  <si>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</si>
  <si>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</si>
  <si>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</si>
  <si>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</si>
  <si>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</si>
  <si>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</si>
  <si>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</si>
  <si>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</si>
  <si>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</si>
  <si>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</si>
  <si>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</si>
  <si>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</si>
  <si>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</si>
  <si>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</si>
  <si>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</si>
  <si>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</si>
  <si>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</si>
  <si>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</si>
  <si>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</si>
  <si>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</si>
  <si>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</si>
  <si>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</si>
  <si>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</si>
  <si>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</si>
  <si>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</si>
  <si>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</si>
  <si>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</si>
  <si>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</si>
  <si>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</si>
  <si>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</si>
  <si>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</si>
  <si>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</si>
  <si>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</si>
  <si>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</si>
  <si>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</si>
  <si>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</si>
  <si>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</si>
  <si>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</si>
  <si>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</si>
  <si>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</si>
  <si>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</si>
  <si>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</si>
  <si>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</si>
  <si>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</si>
  <si>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</si>
  <si>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</si>
  <si>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</si>
  <si>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</si>
  <si>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</si>
  <si>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</si>
  <si>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</si>
  <si>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</si>
  <si>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</si>
  <si>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</si>
  <si>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</si>
  <si>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</si>
  <si>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</si>
  <si>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</si>
  <si>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</si>
  <si>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</si>
  <si>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</si>
  <si>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</si>
  <si>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</si>
  <si>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</si>
  <si>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</si>
  <si>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</si>
  <si>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</si>
  <si>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</si>
  <si>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</si>
  <si>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</si>
  <si>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</si>
  <si>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</si>
  <si>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</si>
  <si>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</si>
  <si>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</si>
  <si>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</si>
  <si>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</si>
  <si>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</si>
  <si>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</si>
  <si>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</si>
  <si>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</si>
  <si>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</si>
  <si>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</si>
  <si>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</si>
  <si>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</si>
  <si>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</si>
  <si>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</si>
  <si>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</si>
  <si>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</si>
  <si>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</si>
  <si>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</si>
  <si>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</si>
  <si>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</si>
  <si>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</si>
  <si>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</si>
  <si>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</si>
  <si>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</si>
  <si>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</si>
  <si>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</si>
  <si>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</si>
  <si>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</si>
  <si>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</si>
  <si>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</si>
  <si>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</si>
  <si>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</si>
  <si>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</si>
  <si>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</si>
  <si>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</si>
  <si>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</si>
  <si>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</si>
  <si>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</si>
  <si>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</si>
  <si>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</si>
  <si>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</si>
  <si>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</si>
  <si>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</si>
  <si>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</si>
  <si>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</si>
  <si>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</si>
  <si>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</si>
  <si>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</si>
  <si>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</si>
  <si>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</si>
  <si>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</si>
  <si>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</si>
  <si>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</si>
  <si>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</si>
  <si>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</si>
  <si>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</si>
  <si>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</si>
  <si>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</si>
  <si>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</si>
  <si>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</si>
  <si>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</si>
  <si>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</si>
  <si>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</si>
  <si>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</si>
  <si>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</si>
  <si>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</si>
  <si>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</si>
  <si>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</si>
  <si>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</si>
  <si>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</si>
  <si>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</si>
  <si>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</si>
  <si>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</si>
  <si>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</si>
  <si>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</si>
  <si>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</si>
  <si>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</si>
  <si>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</si>
  <si>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</si>
  <si>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</si>
  <si>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</si>
  <si>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</si>
  <si>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</si>
  <si>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</si>
  <si>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</si>
  <si>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</si>
  <si>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</si>
  <si>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</si>
  <si>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</si>
  <si>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</si>
  <si>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</si>
  <si>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</si>
  <si>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</si>
  <si>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</si>
  <si>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</si>
  <si>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</si>
  <si>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</si>
  <si>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</si>
  <si>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</si>
  <si>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</si>
  <si>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</si>
  <si>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</si>
  <si>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</si>
  <si>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</si>
  <si>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</si>
  <si>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</si>
  <si>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</si>
  <si>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</si>
  <si>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</si>
  <si>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</si>
  <si>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</si>
  <si>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</si>
  <si>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</si>
  <si>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</si>
  <si>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</si>
  <si>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</si>
  <si>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</si>
  <si>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</si>
  <si>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</si>
  <si>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</si>
  <si>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</si>
  <si>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</si>
  <si>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</si>
  <si>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</si>
  <si>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</si>
  <si>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</si>
  <si>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</si>
  <si>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</si>
  <si>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</si>
  <si>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</si>
  <si>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</si>
  <si>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</si>
  <si>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</si>
  <si>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</si>
  <si>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</si>
  <si>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</si>
  <si>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</si>
  <si>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</si>
  <si>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</si>
  <si>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</si>
  <si>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</si>
  <si>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</si>
  <si>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</si>
  <si>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</si>
  <si>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</si>
  <si>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</si>
  <si>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</si>
  <si>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</si>
  <si>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</si>
  <si>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</si>
  <si>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</si>
  <si>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</si>
  <si>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</si>
  <si>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</si>
  <si>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</si>
  <si>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</si>
  <si>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</si>
  <si>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</si>
  <si>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</si>
  <si>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</si>
  <si>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</si>
  <si>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</si>
  <si>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</si>
  <si>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</si>
  <si>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</si>
  <si>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</si>
  <si>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</si>
  <si>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</si>
  <si>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</si>
  <si>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</si>
  <si>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</si>
  <si>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</si>
  <si>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</si>
  <si>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</si>
  <si>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</si>
  <si>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</si>
  <si>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</si>
  <si>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</si>
  <si>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</si>
  <si>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</si>
  <si>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</si>
  <si>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</si>
  <si>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</si>
  <si>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</si>
  <si>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</si>
  <si>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</si>
  <si>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</si>
  <si>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</si>
  <si>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</si>
  <si>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</si>
  <si>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</si>
  <si>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</si>
  <si>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</si>
  <si>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</si>
  <si>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</si>
  <si>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</si>
  <si>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</si>
  <si>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</si>
  <si>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</si>
  <si>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</si>
  <si>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</si>
  <si>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</si>
  <si>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</si>
  <si>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</si>
  <si>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</si>
  <si>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</si>
  <si>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</si>
  <si>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</si>
  <si>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</si>
  <si>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</si>
  <si>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</si>
  <si>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</si>
  <si>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</si>
  <si>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</si>
  <si>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</si>
  <si>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</si>
  <si>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</si>
  <si>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</si>
  <si>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</si>
  <si>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</si>
  <si>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</si>
  <si>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</si>
  <si>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</si>
  <si>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</si>
  <si>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</si>
  <si>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</si>
  <si>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</si>
  <si>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</si>
  <si>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</si>
  <si>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</si>
  <si>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</si>
  <si>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</si>
  <si>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</si>
  <si>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</si>
  <si>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</si>
  <si>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</si>
  <si>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</si>
  <si>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</si>
  <si>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</si>
  <si>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</si>
  <si>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</si>
  <si>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</si>
  <si>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</si>
  <si>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</si>
  <si>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</si>
  <si>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</si>
  <si>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</si>
  <si>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</si>
  <si>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</si>
  <si>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</si>
  <si>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</si>
  <si>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</si>
  <si>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</si>
  <si>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</si>
  <si>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</si>
  <si>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</si>
  <si>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</si>
  <si>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</si>
  <si>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</si>
  <si>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</si>
  <si>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</si>
  <si>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</si>
  <si>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</si>
  <si>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</si>
  <si>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</si>
  <si>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</si>
  <si>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</si>
  <si>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</si>
  <si>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</si>
  <si>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</si>
  <si>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</si>
  <si>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</si>
  <si>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</si>
  <si>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</si>
  <si>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</si>
  <si>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</si>
  <si>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</si>
  <si>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</si>
  <si>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</si>
  <si>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</si>
  <si>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</si>
  <si>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</si>
  <si>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</si>
  <si>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</si>
  <si>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</si>
  <si>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</si>
  <si>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</si>
  <si>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</si>
  <si>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</si>
  <si>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</si>
  <si>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</si>
  <si>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</si>
  <si>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</si>
  <si>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</si>
  <si>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</si>
  <si>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</si>
  <si>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</si>
  <si>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</si>
  <si>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</si>
  <si>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</si>
  <si>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</si>
  <si>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</si>
  <si>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</si>
  <si>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</si>
  <si>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</si>
  <si>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</si>
  <si>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</si>
  <si>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</si>
  <si>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</si>
  <si>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</si>
  <si>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</si>
  <si>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</si>
  <si>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</si>
  <si>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</si>
  <si>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</si>
  <si>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</si>
  <si>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</si>
  <si>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</si>
  <si>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</si>
  <si>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</si>
  <si>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</si>
  <si>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</si>
  <si>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</si>
  <si>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</si>
  <si>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</si>
  <si>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</si>
  <si>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</si>
  <si>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</si>
  <si>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</si>
  <si>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</si>
  <si>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</si>
  <si>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</si>
  <si>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</si>
  <si>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</si>
  <si>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</si>
  <si>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</si>
  <si>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</si>
  <si>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</si>
  <si>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</si>
  <si>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</si>
  <si>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</si>
  <si>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</si>
  <si>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</si>
  <si>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</si>
  <si>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</si>
  <si>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</si>
  <si>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</si>
  <si>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</si>
  <si>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</si>
  <si>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</si>
  <si>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</si>
  <si>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</si>
  <si>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</si>
  <si>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</si>
  <si>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</si>
  <si>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</si>
  <si>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</si>
  <si>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</si>
  <si>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</si>
  <si>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</si>
  <si>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</si>
  <si>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</si>
  <si>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</si>
  <si>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</si>
  <si>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</si>
  <si>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</si>
  <si>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</si>
  <si>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</si>
  <si>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</si>
  <si>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</si>
  <si>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</si>
  <si>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</si>
  <si>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</si>
  <si>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</si>
  <si>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</si>
  <si>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</si>
  <si>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</si>
  <si>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</si>
  <si>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</si>
  <si>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</si>
  <si>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</si>
  <si>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</si>
  <si>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</si>
  <si>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</si>
  <si>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</si>
  <si>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</si>
  <si>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</si>
  <si>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</si>
  <si>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</si>
  <si>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</si>
  <si>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</si>
  <si>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</si>
  <si>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</si>
  <si>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</si>
  <si>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</si>
  <si>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</si>
  <si>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</si>
  <si>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</si>
  <si>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</si>
  <si>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</si>
  <si>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</si>
  <si>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</si>
  <si>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</si>
  <si>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</si>
  <si>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</si>
  <si>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</si>
  <si>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</si>
  <si>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</si>
  <si>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</si>
  <si>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</si>
  <si>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</si>
  <si>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</si>
  <si>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</si>
  <si>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</si>
  <si>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</si>
  <si>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</si>
  <si>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</si>
  <si>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</si>
  <si>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</si>
  <si>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</si>
  <si>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</si>
  <si>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</si>
  <si>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</si>
  <si>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</si>
  <si>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</si>
  <si>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</si>
  <si>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</si>
  <si>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</si>
  <si>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</si>
  <si>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</si>
  <si>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</si>
  <si>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</si>
  <si>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</si>
  <si>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</si>
  <si>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</si>
  <si>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</si>
  <si>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</si>
  <si>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</si>
  <si>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</si>
  <si>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</si>
  <si>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</si>
  <si>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</si>
  <si>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</si>
  <si>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</si>
  <si>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</si>
  <si>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</si>
  <si>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</si>
  <si>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</si>
  <si>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</si>
  <si>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</si>
  <si>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</si>
  <si>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</si>
  <si>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</si>
  <si>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</si>
  <si>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</si>
  <si>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</si>
  <si>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</si>
  <si>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</si>
  <si>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</si>
  <si>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</si>
  <si>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</si>
  <si>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</si>
  <si>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</si>
  <si>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</si>
  <si>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</si>
  <si>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</si>
  <si>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</si>
  <si>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</si>
  <si>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</si>
  <si>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</si>
  <si>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</si>
  <si>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</si>
  <si>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</si>
  <si>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</si>
  <si>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</si>
  <si>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</si>
  <si>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</si>
  <si>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</si>
  <si>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</si>
  <si>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</si>
  <si>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</si>
  <si>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</si>
  <si>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</si>
  <si>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</si>
  <si>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</si>
  <si>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</si>
  <si>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</si>
  <si>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</si>
  <si>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</si>
  <si>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</si>
  <si>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</si>
  <si>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</si>
  <si>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</si>
  <si>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</si>
  <si>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</si>
  <si>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</si>
  <si>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</si>
  <si>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</si>
  <si>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</si>
  <si>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</si>
  <si>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</si>
  <si>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</si>
  <si>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</si>
  <si>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</si>
  <si>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</si>
  <si>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</si>
  <si>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</si>
  <si>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</si>
  <si>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</si>
  <si>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</si>
  <si>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</si>
  <si>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</si>
  <si>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</si>
  <si>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</si>
  <si>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</si>
  <si>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</si>
  <si>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</si>
  <si>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</si>
  <si>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</si>
  <si>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</si>
  <si>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</si>
  <si>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</si>
  <si>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</si>
  <si>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</si>
  <si>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</si>
  <si>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</si>
  <si>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</si>
  <si>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</si>
  <si>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</si>
  <si>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</si>
  <si>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</si>
  <si>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</si>
  <si>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</si>
  <si>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</si>
  <si>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</si>
  <si>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</si>
  <si>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</si>
  <si>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</si>
  <si>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</si>
  <si>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</si>
  <si>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</si>
  <si>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</si>
  <si>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</si>
  <si>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</si>
  <si>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</si>
  <si>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</si>
  <si>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</si>
  <si>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</si>
  <si>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</si>
  <si>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</si>
  <si>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</si>
  <si>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</si>
  <si>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</si>
  <si>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</si>
  <si>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</si>
  <si>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</si>
  <si>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</si>
  <si>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</si>
  <si>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</si>
  <si>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</si>
  <si>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</si>
  <si>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</si>
  <si>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</si>
  <si>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</si>
  <si>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</si>
  <si>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</si>
  <si>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</si>
  <si>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</si>
  <si>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</si>
  <si>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</si>
  <si>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</si>
  <si>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</si>
  <si>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</si>
  <si>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</si>
  <si>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</si>
  <si>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</si>
  <si>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</si>
  <si>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</si>
  <si>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</si>
  <si>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</si>
  <si>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</si>
  <si>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</si>
  <si>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</si>
  <si>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</si>
  <si>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</si>
  <si>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</si>
  <si>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</si>
  <si>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</si>
  <si>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</si>
  <si>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</si>
  <si>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</si>
  <si>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</si>
  <si>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</si>
  <si>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</si>
  <si>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</si>
  <si>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</si>
  <si>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</si>
  <si>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</si>
  <si>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</si>
  <si>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</si>
  <si>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</si>
  <si>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</si>
  <si>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</si>
  <si>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</si>
  <si>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</si>
  <si>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</si>
  <si>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</si>
  <si>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</si>
  <si>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</si>
  <si>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</si>
  <si>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</si>
  <si>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</si>
  <si>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</si>
  <si>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</si>
  <si>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</si>
  <si>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</si>
  <si>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</si>
  <si>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</si>
  <si>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</si>
  <si>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</si>
  <si>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</si>
  <si>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</si>
  <si>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</si>
  <si>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</si>
  <si>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</si>
  <si>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</si>
  <si>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</si>
  <si>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</si>
  <si>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</si>
  <si>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</si>
  <si>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</si>
  <si>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</si>
  <si>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</si>
  <si>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</si>
  <si>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</si>
  <si>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</si>
  <si>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</si>
  <si>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</si>
  <si>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</si>
  <si>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</si>
  <si>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</si>
  <si>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</si>
  <si>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</si>
  <si>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</si>
  <si>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</si>
  <si>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</si>
  <si>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</si>
  <si>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</si>
  <si>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</si>
  <si>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</si>
  <si>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</si>
  <si>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</si>
  <si>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</si>
  <si>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</si>
  <si>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</si>
  <si>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</si>
  <si>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</si>
  <si>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</si>
  <si>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</si>
  <si>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</si>
  <si>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</si>
  <si>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</si>
  <si>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</si>
  <si>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</si>
  <si>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</si>
  <si>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</si>
  <si>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</si>
  <si>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</si>
  <si>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</si>
  <si>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</si>
  <si>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</si>
  <si>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</si>
  <si>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</si>
  <si>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</si>
  <si>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</si>
  <si>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</si>
  <si>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</si>
  <si>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</si>
  <si>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</si>
  <si>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</si>
  <si>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</si>
  <si>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</si>
  <si>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</si>
  <si>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</si>
  <si>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</si>
  <si>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</si>
  <si>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</si>
  <si>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</si>
  <si>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</si>
  <si>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</si>
  <si>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</si>
  <si>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</si>
  <si>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</si>
  <si>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</si>
  <si>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</si>
  <si>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</si>
  <si>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</si>
  <si>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</si>
  <si>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</si>
  <si>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</si>
  <si>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</si>
  <si>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</si>
  <si>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</si>
  <si>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</si>
  <si>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</si>
  <si>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</si>
  <si>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</si>
  <si>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</si>
  <si>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</si>
  <si>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</si>
  <si>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</si>
  <si>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</si>
  <si>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</si>
  <si>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</si>
  <si>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</si>
  <si>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</si>
  <si>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</si>
  <si>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</si>
  <si>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</si>
  <si>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</si>
  <si>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</si>
  <si>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</si>
  <si>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</si>
  <si>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</si>
  <si>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</si>
  <si>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</si>
  <si>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</si>
  <si>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</si>
  <si>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</si>
  <si>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</si>
  <si>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</si>
  <si>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</si>
  <si>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</si>
  <si>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</si>
  <si>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</si>
  <si>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</si>
  <si>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</si>
  <si>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</si>
  <si>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</si>
  <si>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</si>
  <si>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</si>
  <si>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</si>
  <si>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</si>
  <si>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</si>
  <si>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</si>
  <si>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</si>
  <si>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</si>
  <si>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</si>
  <si>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</si>
  <si>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</si>
  <si>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</si>
  <si>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</si>
  <si>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</si>
  <si>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</si>
  <si>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</si>
  <si>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</si>
  <si>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</si>
  <si>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</si>
  <si>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</si>
  <si>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</si>
  <si>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</si>
  <si>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</si>
  <si>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</si>
  <si>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</si>
  <si>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</si>
  <si>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</si>
  <si>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</si>
  <si>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</si>
  <si>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</si>
  <si>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</si>
  <si>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</si>
  <si>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</si>
  <si>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</si>
  <si>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</si>
  <si>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</si>
  <si>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</si>
  <si>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</si>
  <si>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</si>
  <si>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</si>
  <si>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</si>
  <si>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</si>
  <si>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</si>
  <si>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</si>
  <si>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</si>
  <si>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</si>
  <si>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</si>
  <si>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</si>
  <si>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</si>
  <si>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</si>
  <si>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</si>
  <si>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</si>
  <si>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</si>
  <si>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</si>
  <si>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</si>
  <si>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</si>
  <si>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</si>
  <si>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</si>
  <si>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</si>
  <si>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</si>
  <si>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</si>
  <si>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</si>
  <si>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</si>
  <si>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</si>
  <si>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</si>
  <si>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</si>
  <si>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</si>
  <si>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</si>
  <si>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</si>
  <si>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</si>
  <si>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</si>
  <si>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</si>
  <si>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</si>
  <si>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</si>
  <si>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</si>
  <si>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</si>
  <si>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</si>
  <si>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</si>
  <si>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</si>
  <si>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</si>
  <si>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</si>
  <si>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</si>
  <si>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</si>
  <si>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</si>
  <si>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</si>
  <si>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</si>
  <si>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</si>
  <si>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</si>
  <si>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</si>
  <si>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</si>
  <si>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</si>
  <si>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</si>
  <si>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</si>
  <si>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</si>
  <si>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</si>
  <si>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</si>
  <si>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</si>
  <si>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</si>
  <si>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</si>
  <si>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</si>
  <si>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</si>
  <si>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</si>
  <si>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</si>
  <si>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</si>
  <si>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</si>
  <si>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</si>
  <si>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</si>
  <si>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</si>
  <si>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</si>
  <si>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</si>
  <si>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</si>
  <si>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</si>
  <si>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</si>
  <si>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</si>
  <si>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</si>
  <si>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</si>
  <si>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</si>
  <si>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</si>
  <si>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</si>
  <si>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</si>
  <si>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</si>
  <si>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</si>
  <si>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</si>
  <si>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</si>
  <si>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</si>
  <si>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</si>
  <si>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</si>
  <si>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</si>
  <si>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</si>
  <si>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</si>
  <si>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</si>
  <si>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</si>
  <si>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</si>
  <si>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</si>
  <si>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</si>
  <si>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</si>
  <si>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</si>
  <si>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</si>
  <si>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</si>
  <si>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</si>
  <si>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</si>
  <si>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</si>
  <si>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</si>
  <si>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</si>
  <si>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</si>
  <si>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</si>
  <si>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</si>
  <si>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</si>
  <si>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</si>
  <si>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</si>
  <si>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</si>
  <si>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</si>
  <si>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</si>
  <si>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</si>
  <si>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</si>
  <si>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</si>
  <si>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</si>
  <si>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</si>
  <si>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</si>
  <si>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</si>
  <si>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</si>
  <si>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</si>
  <si>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</si>
  <si>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</si>
  <si>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</si>
  <si>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</si>
  <si>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</si>
  <si>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</si>
  <si>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</si>
  <si>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</si>
  <si>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</si>
  <si>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</si>
  <si>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</si>
  <si>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</si>
  <si>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</si>
  <si>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</si>
  <si>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</si>
  <si>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</si>
  <si>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</si>
  <si>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</si>
  <si>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</si>
  <si>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</si>
  <si>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</si>
  <si>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</si>
  <si>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</si>
  <si>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</si>
  <si>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</si>
  <si>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</si>
  <si>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</si>
  <si>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</si>
  <si>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</si>
  <si>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</si>
  <si>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</si>
  <si>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</si>
  <si>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</si>
  <si>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</si>
  <si>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</si>
  <si>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</si>
  <si>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</si>
  <si>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</si>
  <si>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</si>
  <si>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</si>
  <si>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</si>
  <si>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</si>
  <si>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</si>
  <si>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</si>
  <si>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</si>
  <si>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</si>
  <si>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</si>
  <si>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</si>
  <si>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</si>
  <si>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</si>
  <si>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</si>
  <si>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</si>
  <si>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</si>
  <si>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</si>
  <si>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</si>
  <si>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</si>
  <si>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</si>
  <si>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</si>
  <si>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</si>
  <si>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</si>
  <si>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</si>
  <si>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</si>
  <si>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</si>
  <si>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</si>
  <si>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</si>
  <si>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</si>
  <si>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</si>
  <si>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</si>
  <si>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</si>
  <si>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</si>
  <si>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</si>
  <si>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</si>
  <si>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</si>
  <si>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</si>
  <si>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</si>
  <si>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</si>
  <si>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</si>
  <si>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</si>
  <si>
    <t xml:space="preserve">S. Mougeolle </t>
  </si>
  <si>
    <t xml:space="preserve">Correction de alimentation de IDREM p477 pour CB et VMC ( No de remise différent pour Paiement et Remboursement ) </t>
  </si>
  <si>
    <t>V10.42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</si>
</sst>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00000000-0005-0000-0000-000001000000}"/>
    <cellStyle name="Normal" xfId="0" builtinId="0"/>
    <cellStyle name="Normal 2" xfId="2" xr:uid="{00000000-0005-0000-0000-000003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10"/>
  <sheetViews>
    <sheetView workbookViewId="0">
      <selection activeCell="B11" sqref="B11"/>
    </sheetView>
  </sheetViews>
  <sheetFormatPr baseColWidth="10" defaultRowHeight="14.4" x14ac:dyDescent="0.3"/>
  <cols>
    <col min="1" max="1" width="45.88671875" bestFit="1" customWidth="1"/>
    <col min="3" max="3" width="35.6640625" bestFit="1" customWidth="1"/>
    <col min="5" max="5" width="73.5546875" bestFit="1" customWidth="1"/>
  </cols>
  <sheetData>
    <row r="1" spans="1:5" x14ac:dyDescent="0.3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3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3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3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3.2" x14ac:dyDescent="0.3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3.2" x14ac:dyDescent="0.3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3">
      <c r="E7" t="s">
        <v>1158</v>
      </c>
    </row>
    <row r="8" spans="1:5" x14ac:dyDescent="0.3">
      <c r="E8" t="s">
        <v>1159</v>
      </c>
    </row>
    <row r="9" spans="1:5" x14ac:dyDescent="0.3">
      <c r="B9" s="99" t="s">
        <v>1239</v>
      </c>
      <c r="C9" s="99" t="s">
        <v>1240</v>
      </c>
      <c r="D9" s="100">
        <v>44405</v>
      </c>
      <c r="E9" s="99" t="s">
        <v>1105</v>
      </c>
    </row>
    <row r="10" spans="1:5" x14ac:dyDescent="0.3">
      <c r="B10" s="99" t="s">
        <v>1244</v>
      </c>
      <c r="C10" s="99" t="s">
        <v>1242</v>
      </c>
      <c r="D10" s="100">
        <v>44405</v>
      </c>
      <c r="E10" t="s">
        <v>1243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H507"/>
  <sheetViews>
    <sheetView tabSelected="1" zoomScale="63" zoomScaleNormal="63" workbookViewId="0">
      <pane xSplit="15" ySplit="7" topLeftCell="BX8" activePane="bottomRight" state="frozen"/>
      <selection pane="topRight" activeCell="P1" sqref="P1"/>
      <selection pane="bottomLeft" activeCell="A8" sqref="A8"/>
      <selection pane="bottomRight" activeCell="A2" sqref="A2:XFD5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23.8867187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6.6640625" style="3" customWidth="1"/>
    <col min="10" max="10" width="14.109375" style="3" bestFit="1" customWidth="1"/>
    <col min="11" max="11" width="16.5546875" style="3" customWidth="1"/>
    <col min="12" max="12" width="12.44140625" style="112" customWidth="1"/>
    <col min="13" max="14" width="8.88671875" style="3" customWidth="1"/>
    <col min="15" max="15" width="9.6640625" style="40" customWidth="1"/>
    <col min="16" max="16" width="22.88671875" style="9" customWidth="1"/>
    <col min="17" max="17" width="18.6640625" style="1" customWidth="1"/>
    <col min="18" max="18" width="19.5546875" style="1" customWidth="1"/>
    <col min="19" max="19" width="19.5546875" style="19" customWidth="1"/>
    <col min="20" max="22" width="19.5546875" style="1" customWidth="1"/>
    <col min="23" max="23" width="41.33203125" style="1" bestFit="1" customWidth="1"/>
    <col min="24" max="24" width="19.5546875" style="1" customWidth="1"/>
    <col min="25" max="25" width="25.109375" style="1" customWidth="1"/>
    <col min="26" max="29" width="19.5546875" style="1" customWidth="1"/>
    <col min="30" max="30" width="22.109375" style="19" customWidth="1"/>
    <col min="31" max="37" width="19.5546875" style="1" customWidth="1"/>
    <col min="38" max="38" width="26.5546875" style="1" customWidth="1"/>
    <col min="39" max="40" width="19.5546875" style="1" customWidth="1"/>
    <col min="41" max="41" width="21.33203125" style="1" bestFit="1" customWidth="1"/>
    <col min="42" max="58" width="19.5546875" style="1" customWidth="1"/>
    <col min="59" max="59" width="20.88671875" style="1" bestFit="1" customWidth="1"/>
    <col min="60" max="64" width="19.5546875" style="1" customWidth="1"/>
    <col min="65" max="66" width="20.88671875" style="1" bestFit="1" customWidth="1"/>
    <col min="67" max="69" width="19.5546875" style="1" customWidth="1"/>
    <col min="70" max="70" width="38.109375" style="1" bestFit="1" customWidth="1"/>
    <col min="71" max="73" width="19.5546875" style="1" customWidth="1"/>
    <col min="74" max="74" width="31.6640625" style="1" bestFit="1" customWidth="1"/>
    <col min="75" max="76" width="19.5546875" style="1" customWidth="1"/>
    <col min="77" max="77" width="62.44140625" style="1" customWidth="1"/>
    <col min="78" max="86" width="19.5546875" style="1" customWidth="1"/>
    <col min="87" max="16384" width="10.88671875" style="1"/>
  </cols>
  <sheetData>
    <row r="1" spans="1:86" s="10" customFormat="1" ht="18.600000000000001" customHeight="1" x14ac:dyDescent="0.35">
      <c r="A1" s="127" t="s">
        <v>605</v>
      </c>
      <c r="B1" s="127"/>
      <c r="C1" s="127"/>
      <c r="D1" s="127"/>
      <c r="E1" s="127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3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3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3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3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3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2" x14ac:dyDescent="0.3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3">
      <c r="A8" s="46" t="s">
        <v>905</v>
      </c>
      <c r="B8" s="46" t="s">
        <v>796</v>
      </c>
      <c r="C8" s="22" t="str">
        <f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000021702892282513264KHYODHNJ313112021072760920700180001 00000000000075189782TI S           af2342567891FAC2021072820 RUE CARDINALE    13250CM_7_RMFEC          000000000000     17028922822829306012993001      9256012                                        978020000000000007503                     CM_7_RMFEC VAD          2807210000001561700000000000074730000000000007518     20210728000000000045000000000015 0000046432165461313564612021072800000000000120210727MONEXT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44405</v>
      </c>
      <c r="G8" s="20" t="s">
        <v>1162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20210727</v>
      </c>
      <c r="AF8" s="20" t="str">
        <f>VLOOKUP(G8,'Listes déroulantes'!G:I,3,FALSE)</f>
        <v xml:space="preserve">60920700180001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0">TEXT(F8,"aaaammjj")</f>
        <v>20210728</v>
      </c>
      <c r="AO8" s="20" t="str">
        <f>VLOOKUP(G8,'Listes déroulantes'!G:O,9,FALSE)</f>
        <v xml:space="preserve">20 RUE CARDINALE    </v>
      </c>
      <c r="AP8" s="20" t="s">
        <v>75</v>
      </c>
      <c r="AQ8" s="20">
        <v>250</v>
      </c>
      <c r="AR8" s="20" t="str">
        <f>VLOOKUP(G8,'Listes déroulantes'!G:H,2,FALSE)</f>
        <v xml:space="preserve">CM_7_RMFEC 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28293060129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9256012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1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CM_7_RMFEC VAD          </v>
      </c>
      <c r="BJ8" s="20" t="str">
        <f t="shared" ref="BJ8" si="2">TEXT(F8,"jjmmaa")</f>
        <v>280721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3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4">TEXT(F8,"aaaammjj")</f>
        <v>20210728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5">TEXT(F8,"aaaammjj")</f>
        <v>20210728</v>
      </c>
      <c r="BX8" s="20" t="s">
        <v>63</v>
      </c>
      <c r="BY8" s="27" t="str">
        <f t="shared" ref="BY8" si="6">CONCATENATE("000001",TEXT(F8-1,"aaaammjj"),"MONEXT     ")</f>
        <v xml:space="preserve">00000120210727MONEXT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7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3">
      <c r="A9" s="46" t="s">
        <v>906</v>
      </c>
      <c r="B9" s="46" t="s">
        <v>796</v>
      </c>
      <c r="C9" s="22" t="str">
        <f t="shared" ref="C9:C48" si="8">IF(B9="OUI",CONCATENATE(Q9,R9,S9,T9,U9,V9,W9,X9,Y9,Z9,AA9,AB9,AC9,AD9,AE9,AF9,AG9,AH9,AI9,AJ9,AK9,AL9,AM9,AN9,AO9,AP9,AQ9,AR9,AS9,AT9,AU9,AV9,AW9,AX9,AY9,AZ9,BA9,BB9,BC9,BD9,BE9,BF9,BG9,BH9,BI9,BJ9,BK9,BL9,BM9,BN9,BO9,BP9,BQ9,BR9,BS9,BT9,BU9,BV9,BW9,BX9,BY9,BZ9,CA9,CB9,CC9,CD9,CE9,CF9,CG9,CH9),"CRE NON ACTIF")</f>
        <v xml:space="preserve">14000000Z01702817028XATRI    000021702892282513264KHYODHNJ313122021072760920700180001 00000000000050009782TI S           af2342567892FAC2021072820 RUE CARDINALE    14251CM_7_RMFEC          000000000000     17028922822829306012993001      9256012                                        978020000000000004990                     CM_7_RMFEC VAD          2807210000001561700000000000049700000000000005000     20210728000000000030000000000010 0000146432165461313564612021072800000100000120210727MONEXT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44405</v>
      </c>
      <c r="G9" s="20" t="s">
        <v>1162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20210727</v>
      </c>
      <c r="AF9" s="20" t="str">
        <f>VLOOKUP(G9,'Listes déroulantes'!G:I,3,FALSE)</f>
        <v xml:space="preserve">60920700180001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20210728</v>
      </c>
      <c r="AO9" s="20" t="str">
        <f>VLOOKUP(G9,'Listes déroulantes'!G:O,9,FALSE)</f>
        <v xml:space="preserve">20 RUE CARDINALE    </v>
      </c>
      <c r="AP9" s="20" t="s">
        <v>62</v>
      </c>
      <c r="AQ9" s="20">
        <v>251</v>
      </c>
      <c r="AR9" s="20" t="str">
        <f>VLOOKUP(G9,'Listes déroulantes'!G:H,2,FALSE)</f>
        <v xml:space="preserve">CM_7_RMFEC 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28293060129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9256012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1"/>
        <v>0000000000004990</v>
      </c>
      <c r="BH9" s="20" t="s">
        <v>83</v>
      </c>
      <c r="BI9" s="20" t="str">
        <f>VLOOKUP(G9,'Listes déroulantes'!G:M,7,FALSE)</f>
        <v xml:space="preserve">CM_7_RMFEC VAD          </v>
      </c>
      <c r="BJ9" s="20" t="str">
        <f t="shared" ref="BJ9:BJ48" si="12">TEXT(F9,"jjmmaa")</f>
        <v>280721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20210728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20210728</v>
      </c>
      <c r="BX9" s="20" t="s">
        <v>1109</v>
      </c>
      <c r="BY9" s="27" t="str">
        <f t="shared" ref="BY9:BY48" si="19">CONCATENATE("000001",TEXT(F9-1,"aaaammjj"),"MONEXT     ")</f>
        <v xml:space="preserve">00000120210727MONEXT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3">
      <c r="A10" s="46" t="s">
        <v>907</v>
      </c>
      <c r="B10" s="46" t="s">
        <v>796</v>
      </c>
      <c r="C10" s="22" t="str">
        <f t="shared" si="8"/>
        <v xml:space="preserve">14000000Z01702817028XATRI    000021702892282513264KHYODHNJ313132021072760921700180001 00000000000045009782TI S           af2342567893FAC2021072810 RUE SALLIER      15252CM_8_RMFEC          000000000000     17028922822829306013093001      9256014                                        978020000000000004491                     CM_8_RMFEC VAD          2807210000001561700000000000044730000000000004500     20210728000000000027000000000009 0000246432165461313564612021072800000200000120210727MONEXT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44405</v>
      </c>
      <c r="G10" s="20" t="s">
        <v>1164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20210727</v>
      </c>
      <c r="AF10" s="20" t="str">
        <f>VLOOKUP(G10,'Listes déroulantes'!G:I,3,FALSE)</f>
        <v xml:space="preserve">60921700180001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20210728</v>
      </c>
      <c r="AO10" s="20" t="str">
        <f>VLOOKUP(G10,'Listes déroulantes'!G:O,9,FALSE)</f>
        <v xml:space="preserve">10 RUE SALLIER      </v>
      </c>
      <c r="AP10" s="20" t="s">
        <v>1110</v>
      </c>
      <c r="AQ10" s="20">
        <v>252</v>
      </c>
      <c r="AR10" s="20" t="str">
        <f>VLOOKUP(G10,'Listes déroulantes'!G:H,2,FALSE)</f>
        <v xml:space="preserve">CM_8_RMFEC 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28293060130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9256014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1"/>
        <v>0000000000004491</v>
      </c>
      <c r="BH10" s="20" t="s">
        <v>83</v>
      </c>
      <c r="BI10" s="20" t="str">
        <f>VLOOKUP(G10,'Listes déroulantes'!G:M,7,FALSE)</f>
        <v xml:space="preserve">CM_8_RMFEC VAD          </v>
      </c>
      <c r="BJ10" s="20" t="str">
        <f t="shared" si="12"/>
        <v>280721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20210728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20210728</v>
      </c>
      <c r="BX10" s="20" t="s">
        <v>1112</v>
      </c>
      <c r="BY10" s="27" t="str">
        <f t="shared" si="19"/>
        <v xml:space="preserve">00000120210727MONEXT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3">
      <c r="A11" s="46" t="s">
        <v>908</v>
      </c>
      <c r="B11" s="46" t="s">
        <v>796</v>
      </c>
      <c r="C11" s="22" t="str">
        <f t="shared" si="8"/>
        <v xml:space="preserve">14000000Z01702817028XATRI    000021702892282513264KHYODHNJ313142021072760921700180001 00000000000032009782TI S           af2342567894FAC2021072810 RUE SALLIER      16253CM_8_RMFEC          000000000000     17028922822829306013093001      9256014                                        978020000000000003194                     CM_8_RMFEC VAD          2807210000001561700000000000031810000000000003200     20210728000000000019000000000006 0000346432165461313564612021072800000300000120210727MONEXT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44405</v>
      </c>
      <c r="G11" s="20" t="s">
        <v>1164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20210727</v>
      </c>
      <c r="AF11" s="20" t="str">
        <f>VLOOKUP(G11,'Listes déroulantes'!G:I,3,FALSE)</f>
        <v xml:space="preserve">60921700180001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20210728</v>
      </c>
      <c r="AO11" s="20" t="str">
        <f>VLOOKUP(G11,'Listes déroulantes'!G:O,9,FALSE)</f>
        <v xml:space="preserve">10 RUE SALLIER      </v>
      </c>
      <c r="AP11" s="20" t="s">
        <v>803</v>
      </c>
      <c r="AQ11" s="20">
        <v>253</v>
      </c>
      <c r="AR11" s="20" t="str">
        <f>VLOOKUP(G11,'Listes déroulantes'!G:H,2,FALSE)</f>
        <v xml:space="preserve">CM_8_RMFEC 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28293060130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9256014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1"/>
        <v>0000000000003194</v>
      </c>
      <c r="BH11" s="20" t="s">
        <v>83</v>
      </c>
      <c r="BI11" s="20" t="str">
        <f>VLOOKUP(G11,'Listes déroulantes'!G:M,7,FALSE)</f>
        <v xml:space="preserve">CM_8_RMFEC VAD          </v>
      </c>
      <c r="BJ11" s="20" t="str">
        <f t="shared" si="12"/>
        <v>280721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20210728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20210728</v>
      </c>
      <c r="BX11" s="20" t="s">
        <v>674</v>
      </c>
      <c r="BY11" s="27" t="str">
        <f t="shared" si="19"/>
        <v xml:space="preserve">00000120210727MONEXT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3">
      <c r="A12" s="46" t="s">
        <v>909</v>
      </c>
      <c r="B12" s="46" t="s">
        <v>796</v>
      </c>
      <c r="C12" s="22" t="str">
        <f t="shared" si="8"/>
        <v xml:space="preserve">14000000Z01702817028XATRI    000021702892282513264KHYODHNJ313152021072760921700180001 00000000000026009782TI S           af2342567895FAC2021072810 RUE SALLIER      17254CM_8_RMFEC          000000000000     17028922822829306013093001      9256013                                        978020000000000002595                     CM_8_RMFEC PDP          2807210000001561700000000000025840000000000002600     20210728000000000016000000000005 0000446432165461313564612021072800000400000120210727MONEXT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44405</v>
      </c>
      <c r="G12" s="20" t="s">
        <v>1163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20210727</v>
      </c>
      <c r="AF12" s="20" t="str">
        <f>VLOOKUP(G12,'Listes déroulantes'!G:I,3,FALSE)</f>
        <v xml:space="preserve">60921700180001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20210728</v>
      </c>
      <c r="AO12" s="20" t="str">
        <f>VLOOKUP(G12,'Listes déroulantes'!G:O,9,FALSE)</f>
        <v xml:space="preserve">10 RUE SALLIER      </v>
      </c>
      <c r="AP12" s="20" t="s">
        <v>804</v>
      </c>
      <c r="AQ12" s="20">
        <v>254</v>
      </c>
      <c r="AR12" s="20" t="str">
        <f>VLOOKUP(G12,'Listes déroulantes'!G:H,2,FALSE)</f>
        <v xml:space="preserve">CM_8_RMFEC 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28293060130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9256013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1"/>
        <v>0000000000002595</v>
      </c>
      <c r="BH12" s="20" t="s">
        <v>83</v>
      </c>
      <c r="BI12" s="20" t="str">
        <f>VLOOKUP(G12,'Listes déroulantes'!G:M,7,FALSE)</f>
        <v xml:space="preserve">CM_8_RMFEC PDP          </v>
      </c>
      <c r="BJ12" s="20" t="str">
        <f t="shared" si="12"/>
        <v>280721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20210728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20210728</v>
      </c>
      <c r="BX12" s="20" t="s">
        <v>675</v>
      </c>
      <c r="BY12" s="27" t="str">
        <f t="shared" si="19"/>
        <v xml:space="preserve">00000120210727MONEXT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3">
      <c r="A13" s="46" t="s">
        <v>910</v>
      </c>
      <c r="B13" s="46" t="s">
        <v>796</v>
      </c>
      <c r="C13" s="22" t="str">
        <f t="shared" si="8"/>
        <v xml:space="preserve">14000000Z01702817028XATRI    000021702892282513264KHYODHNJ313162021072760922700180001 00000000000102569782TI S           af2342567896FAC2021072850 RUE MAZARINE     18255CM_9_RMFEC          000000000000     17028922822829306013193001      9256015                                        978020000000000010235                     CM_9_RMFEC VAD          2807210000001561700000000000101940000000000010256     20210728000000000062000000000021 0000546432165461313564612021072800000500000120210727MONEXT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44405</v>
      </c>
      <c r="G13" s="20" t="s">
        <v>1165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20210727</v>
      </c>
      <c r="AF13" s="20" t="str">
        <f>VLOOKUP(G13,'Listes déroulantes'!G:I,3,FALSE)</f>
        <v xml:space="preserve">60922700180001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20210728</v>
      </c>
      <c r="AO13" s="20" t="str">
        <f>VLOOKUP(G13,'Listes déroulantes'!G:O,9,FALSE)</f>
        <v xml:space="preserve">50 RUE MAZARINE     </v>
      </c>
      <c r="AP13" s="20" t="s">
        <v>805</v>
      </c>
      <c r="AQ13" s="20">
        <v>255</v>
      </c>
      <c r="AR13" s="20" t="str">
        <f>VLOOKUP(G13,'Listes déroulantes'!G:H,2,FALSE)</f>
        <v xml:space="preserve">CM_9_RMFEC 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28293060131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9256015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1"/>
        <v>0000000000010235</v>
      </c>
      <c r="BH13" s="20" t="s">
        <v>83</v>
      </c>
      <c r="BI13" s="20" t="str">
        <f>VLOOKUP(G13,'Listes déroulantes'!G:M,7,FALSE)</f>
        <v xml:space="preserve">CM_9_RMFEC VAD          </v>
      </c>
      <c r="BJ13" s="20" t="str">
        <f t="shared" si="12"/>
        <v>280721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20210728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20210728</v>
      </c>
      <c r="BX13" s="20" t="s">
        <v>676</v>
      </c>
      <c r="BY13" s="27" t="str">
        <f t="shared" si="19"/>
        <v xml:space="preserve">00000120210727MONEXT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3">
      <c r="A14" s="46" t="s">
        <v>911</v>
      </c>
      <c r="B14" s="46" t="s">
        <v>797</v>
      </c>
      <c r="C14" s="22" t="str">
        <f t="shared" si="8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1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3">
      <c r="A15" s="46" t="s">
        <v>912</v>
      </c>
      <c r="B15" s="46" t="s">
        <v>797</v>
      </c>
      <c r="C15" s="22" t="str">
        <f t="shared" si="8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1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3">
      <c r="A16" s="46" t="s">
        <v>913</v>
      </c>
      <c r="B16" s="46" t="s">
        <v>797</v>
      </c>
      <c r="C16" s="22" t="str">
        <f t="shared" si="8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1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3">
      <c r="A17" s="46" t="s">
        <v>914</v>
      </c>
      <c r="B17" s="46" t="s">
        <v>797</v>
      </c>
      <c r="C17" s="22" t="str">
        <f t="shared" si="8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1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3">
      <c r="A18" s="46" t="s">
        <v>915</v>
      </c>
      <c r="B18" s="46" t="s">
        <v>797</v>
      </c>
      <c r="C18" s="22" t="str">
        <f t="shared" si="8"/>
        <v>CRE NON ACTIF</v>
      </c>
      <c r="D18" s="20" t="s">
        <v>299</v>
      </c>
      <c r="E18" s="20" t="s">
        <v>260</v>
      </c>
      <c r="F18" s="94">
        <v>44375</v>
      </c>
      <c r="G18" s="20" t="s">
        <v>370</v>
      </c>
      <c r="H18" s="21">
        <v>2.4</v>
      </c>
      <c r="I18" s="21">
        <v>0.25</v>
      </c>
      <c r="J18" s="21">
        <v>0.1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20210627</v>
      </c>
      <c r="AF18" s="20" t="str">
        <f>VLOOKUP(G18,'Listes déroulantes'!G:I,3,FALSE)</f>
        <v xml:space="preserve">49769047900025 </v>
      </c>
      <c r="AG18" s="24" t="str">
        <f t="shared" si="10"/>
        <v>0000000000000240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20210628</v>
      </c>
      <c r="AO18" s="20" t="str">
        <f>VLOOKUP(G18,'Listes déroulantes'!G:O,9,FALSE)</f>
        <v xml:space="preserve">59 MARCQ EN BAROE   </v>
      </c>
      <c r="AP18" s="20" t="s">
        <v>810</v>
      </c>
      <c r="AQ18" s="20">
        <v>260</v>
      </c>
      <c r="AR18" s="20" t="str">
        <f>VLOOKUP(G18,'Listes déroulantes'!G:H,2,FALSE)</f>
        <v>SAS GUY DEMARLE GD P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02608442940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9255005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1"/>
        <v>0000000000000230</v>
      </c>
      <c r="BH18" s="20" t="s">
        <v>83</v>
      </c>
      <c r="BI18" s="20" t="str">
        <f>VLOOKUP(G18,'Listes déroulantes'!G:M,7,FALSE)</f>
        <v xml:space="preserve">GUY DEMARLE             </v>
      </c>
      <c r="BJ18" s="20" t="str">
        <f t="shared" si="12"/>
        <v>280621</v>
      </c>
      <c r="BK18" s="20" t="s">
        <v>63</v>
      </c>
      <c r="BL18" s="20" t="s">
        <v>86</v>
      </c>
      <c r="BM18" s="20" t="str">
        <f t="shared" si="13"/>
        <v>0000000000000215</v>
      </c>
      <c r="BN18" s="20" t="str">
        <f t="shared" si="14"/>
        <v>0000000000000240</v>
      </c>
      <c r="BO18" s="20" t="s">
        <v>77</v>
      </c>
      <c r="BP18" s="20" t="s">
        <v>67</v>
      </c>
      <c r="BQ18" s="23" t="str">
        <f t="shared" si="15"/>
        <v>20210628</v>
      </c>
      <c r="BR18" s="20" t="str">
        <f t="shared" si="16"/>
        <v>000000000025</v>
      </c>
      <c r="BS18" s="20" t="str">
        <f t="shared" si="17"/>
        <v>000000000010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20210628</v>
      </c>
      <c r="BX18" s="20" t="s">
        <v>681</v>
      </c>
      <c r="BY18" s="27" t="str">
        <f t="shared" si="19"/>
        <v xml:space="preserve">00000120210627MONEXT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VAD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3">
      <c r="A19" s="46" t="s">
        <v>916</v>
      </c>
      <c r="B19" s="46" t="s">
        <v>797</v>
      </c>
      <c r="C19" s="22" t="str">
        <f t="shared" si="8"/>
        <v>CRE NON ACTIF</v>
      </c>
      <c r="D19" s="20" t="s">
        <v>299</v>
      </c>
      <c r="E19" s="20" t="s">
        <v>260</v>
      </c>
      <c r="F19" s="94">
        <v>44375</v>
      </c>
      <c r="G19" s="20" t="s">
        <v>365</v>
      </c>
      <c r="H19" s="21">
        <v>2.41</v>
      </c>
      <c r="I19" s="21">
        <v>0.25</v>
      </c>
      <c r="J19" s="21">
        <v>0.1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20210627</v>
      </c>
      <c r="AF19" s="20" t="str">
        <f>VLOOKUP(G19,'Listes déroulantes'!G:I,3,FALSE)</f>
        <v xml:space="preserve">50318500100032 </v>
      </c>
      <c r="AG19" s="24" t="str">
        <f t="shared" si="10"/>
        <v>0000000000000241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20210628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1"/>
        <v>0000000000000231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280621</v>
      </c>
      <c r="BK19" s="20" t="s">
        <v>63</v>
      </c>
      <c r="BL19" s="20" t="s">
        <v>86</v>
      </c>
      <c r="BM19" s="20" t="str">
        <f t="shared" si="13"/>
        <v>0000000000000216</v>
      </c>
      <c r="BN19" s="20" t="str">
        <f t="shared" si="14"/>
        <v>0000000000000241</v>
      </c>
      <c r="BO19" s="20" t="s">
        <v>77</v>
      </c>
      <c r="BP19" s="20" t="s">
        <v>67</v>
      </c>
      <c r="BQ19" s="23" t="str">
        <f t="shared" si="15"/>
        <v>20210628</v>
      </c>
      <c r="BR19" s="20" t="str">
        <f t="shared" si="16"/>
        <v>000000000025</v>
      </c>
      <c r="BS19" s="20" t="str">
        <f t="shared" si="17"/>
        <v>000000000010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20210628</v>
      </c>
      <c r="BX19" s="20" t="s">
        <v>682</v>
      </c>
      <c r="BY19" s="27" t="str">
        <f t="shared" si="19"/>
        <v xml:space="preserve">00000120210627MONEXT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3">
      <c r="A20" s="46" t="s">
        <v>917</v>
      </c>
      <c r="B20" s="46" t="s">
        <v>797</v>
      </c>
      <c r="C20" s="22" t="str">
        <f t="shared" si="8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1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3">
      <c r="A21" s="46" t="s">
        <v>918</v>
      </c>
      <c r="B21" s="46" t="s">
        <v>797</v>
      </c>
      <c r="C21" s="22" t="str">
        <f t="shared" si="8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1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3">
      <c r="A22" s="46" t="s">
        <v>919</v>
      </c>
      <c r="B22" s="46" t="s">
        <v>797</v>
      </c>
      <c r="C22" s="22" t="str">
        <f t="shared" si="8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1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3">
      <c r="A23" s="46" t="s">
        <v>920</v>
      </c>
      <c r="B23" s="46" t="s">
        <v>797</v>
      </c>
      <c r="C23" s="22" t="str">
        <f t="shared" si="8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1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3">
      <c r="A24" s="46" t="s">
        <v>921</v>
      </c>
      <c r="B24" s="46" t="s">
        <v>797</v>
      </c>
      <c r="C24" s="22" t="str">
        <f t="shared" si="8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1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3">
      <c r="A25" s="46" t="s">
        <v>922</v>
      </c>
      <c r="B25" s="46" t="s">
        <v>797</v>
      </c>
      <c r="C25" s="22" t="str">
        <f t="shared" si="8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1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3">
      <c r="A26" s="46" t="s">
        <v>923</v>
      </c>
      <c r="B26" s="46" t="s">
        <v>797</v>
      </c>
      <c r="C26" s="22" t="str">
        <f t="shared" si="8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1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3">
      <c r="A27" s="46" t="s">
        <v>924</v>
      </c>
      <c r="B27" s="46" t="s">
        <v>797</v>
      </c>
      <c r="C27" s="22" t="str">
        <f t="shared" si="8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1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3">
      <c r="A28" s="46" t="s">
        <v>925</v>
      </c>
      <c r="B28" s="46" t="s">
        <v>797</v>
      </c>
      <c r="C28" s="22" t="str">
        <f t="shared" si="8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1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3">
      <c r="A29" s="46" t="s">
        <v>926</v>
      </c>
      <c r="B29" s="46" t="s">
        <v>796</v>
      </c>
      <c r="C29" s="22" t="str">
        <f>IF(B29="OUI",CONCATENATE(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29),"CRE NON ACTIF")</f>
        <v xml:space="preserve">14000000Z01702817028XATRI    000021702892282513264KHYODHNJ313322021072760419700180001 00000000000006009782TI S           af2342567912AVO2021072813 FAUBOURG FIGUEROL34271CM_1_RMFEC          000000000000     17028922822829306012393001      9256001                                        978020000000000000587                     CM_1_RMFEC PDPSC        2807210000001561700000000000006000000000000000600     20210728000000000000000000000013 0002146432165461313564612021072800002100000220210727MONEXT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44405</v>
      </c>
      <c r="G29" s="20" t="s">
        <v>1021</v>
      </c>
      <c r="H29" s="21">
        <v>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20210727</v>
      </c>
      <c r="AF29" s="20" t="str">
        <f>VLOOKUP(G29,'Listes déroulantes'!G:I,3,FALSE)</f>
        <v xml:space="preserve">60419700180001 </v>
      </c>
      <c r="AG29" s="24" t="str">
        <f t="shared" si="10"/>
        <v>0000000000000600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20210728</v>
      </c>
      <c r="AO29" s="20" t="str">
        <f>VLOOKUP(G29,'Listes déroulantes'!G:O,9,FALSE)</f>
        <v>13 FAUBOURG FIGUEROL</v>
      </c>
      <c r="AP29" s="20" t="s">
        <v>821</v>
      </c>
      <c r="AQ29" s="20">
        <v>271</v>
      </c>
      <c r="AR29" s="20" t="str">
        <f>VLOOKUP(G29,'Listes déroulantes'!G:H,2,FALSE)</f>
        <v xml:space="preserve">CM_1_RMFEC 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28293060123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9256001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1"/>
        <v>0000000000000587</v>
      </c>
      <c r="BH29" s="20" t="s">
        <v>83</v>
      </c>
      <c r="BI29" s="20" t="str">
        <f>VLOOKUP(G29,'Listes déroulantes'!G:M,7,FALSE)</f>
        <v xml:space="preserve">CM_1_RMFEC PDPSC        </v>
      </c>
      <c r="BJ29" s="20" t="str">
        <f t="shared" si="12"/>
        <v>280721</v>
      </c>
      <c r="BK29" s="20" t="s">
        <v>63</v>
      </c>
      <c r="BL29" s="20" t="s">
        <v>86</v>
      </c>
      <c r="BM29" s="20" t="str">
        <f t="shared" si="13"/>
        <v>0000000000000600</v>
      </c>
      <c r="BN29" s="20" t="str">
        <f t="shared" si="14"/>
        <v>0000000000000600</v>
      </c>
      <c r="BO29" s="20" t="s">
        <v>77</v>
      </c>
      <c r="BP29" s="20" t="s">
        <v>67</v>
      </c>
      <c r="BQ29" s="23" t="str">
        <f t="shared" si="15"/>
        <v>20210728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20210728</v>
      </c>
      <c r="BX29" s="20" t="s">
        <v>692</v>
      </c>
      <c r="BY29" s="27" t="str">
        <f>CONCATENATE("000002",TEXT(F29-1,"aaaammjj"),"MONEXT     ")</f>
        <v xml:space="preserve">00000220210727MONEXT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3">
      <c r="A30" s="46" t="s">
        <v>927</v>
      </c>
      <c r="B30" s="46" t="s">
        <v>796</v>
      </c>
      <c r="C30" s="22" t="str">
        <f t="shared" si="8"/>
        <v xml:space="preserve">14000000Z01702817028XATRI    000021702892282513264KHYODHNJ313332021072760921700180001 00000000000005549782TI S           af2342567913AVO2021072810 RUE SALLIER      35272CM_8_RMFEC          000000000000     17028922822829306013093001      9256013                                        978020000000000000553                     CM_8_RMFEC PDP          2807210000001561700000000000005540000000000000554     20210728000000000000000000000001 0002246432165461313564612021072800002200000220210727MONEXT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44405</v>
      </c>
      <c r="G30" s="20" t="s">
        <v>1163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20210727</v>
      </c>
      <c r="AF30" s="20" t="str">
        <f>VLOOKUP(G30,'Listes déroulantes'!G:I,3,FALSE)</f>
        <v xml:space="preserve">60921700180001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20210728</v>
      </c>
      <c r="AO30" s="20" t="str">
        <f>VLOOKUP(G30,'Listes déroulantes'!G:O,9,FALSE)</f>
        <v xml:space="preserve">10 RUE SALLIER      </v>
      </c>
      <c r="AP30" s="20" t="s">
        <v>822</v>
      </c>
      <c r="AQ30" s="20">
        <v>272</v>
      </c>
      <c r="AR30" s="20" t="str">
        <f>VLOOKUP(G30,'Listes déroulantes'!G:H,2,FALSE)</f>
        <v xml:space="preserve">CM_8_RMFEC 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28293060130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9256013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1"/>
        <v>0000000000000553</v>
      </c>
      <c r="BH30" s="20" t="s">
        <v>83</v>
      </c>
      <c r="BI30" s="20" t="str">
        <f>VLOOKUP(G30,'Listes déroulantes'!G:M,7,FALSE)</f>
        <v xml:space="preserve">CM_8_RMFEC PDP          </v>
      </c>
      <c r="BJ30" s="20" t="str">
        <f t="shared" si="12"/>
        <v>280721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20210728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20210728</v>
      </c>
      <c r="BX30" s="20" t="s">
        <v>693</v>
      </c>
      <c r="BY30" s="27" t="str">
        <f t="shared" ref="BY30:BY48" si="23">CONCATENATE("000002",TEXT(F30-1,"aaaammjj"),"MONEXT     ")</f>
        <v xml:space="preserve">00000220210727MONEXT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3">
      <c r="A31" s="46" t="s">
        <v>928</v>
      </c>
      <c r="B31" s="46" t="s">
        <v>797</v>
      </c>
      <c r="C31" s="22" t="str">
        <f t="shared" si="8"/>
        <v>CRE NON ACTIF</v>
      </c>
      <c r="D31" s="20" t="s">
        <v>300</v>
      </c>
      <c r="E31" s="20" t="s">
        <v>260</v>
      </c>
      <c r="F31" s="94">
        <v>44405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20210727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20210728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1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280721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20210728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20210728</v>
      </c>
      <c r="BX31" s="20" t="s">
        <v>694</v>
      </c>
      <c r="BY31" s="27" t="str">
        <f t="shared" si="23"/>
        <v xml:space="preserve">00000220210727MONEXT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3">
      <c r="A32" s="46" t="s">
        <v>929</v>
      </c>
      <c r="B32" s="46" t="s">
        <v>797</v>
      </c>
      <c r="C32" s="22" t="str">
        <f t="shared" si="8"/>
        <v>CRE NON ACTIF</v>
      </c>
      <c r="D32" s="20" t="s">
        <v>300</v>
      </c>
      <c r="E32" s="20" t="s">
        <v>260</v>
      </c>
      <c r="F32" s="94">
        <v>44405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20210727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20210728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1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280721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20210728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20210728</v>
      </c>
      <c r="BX32" s="20" t="s">
        <v>695</v>
      </c>
      <c r="BY32" s="27" t="str">
        <f t="shared" si="23"/>
        <v xml:space="preserve">00000220210727MONEXT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3">
      <c r="A33" s="46" t="s">
        <v>930</v>
      </c>
      <c r="B33" s="46" t="s">
        <v>797</v>
      </c>
      <c r="C33" s="22" t="str">
        <f t="shared" si="8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1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23"/>
        <v xml:space="preserve">00000220210621MONEXT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3">
      <c r="A34" s="46" t="s">
        <v>931</v>
      </c>
      <c r="B34" s="46" t="s">
        <v>797</v>
      </c>
      <c r="C34" s="22" t="str">
        <f t="shared" si="8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1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23"/>
        <v xml:space="preserve">00000220210621MONEXT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3">
      <c r="A35" s="46" t="s">
        <v>932</v>
      </c>
      <c r="B35" s="46" t="s">
        <v>797</v>
      </c>
      <c r="C35" s="22" t="str">
        <f t="shared" si="8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1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23"/>
        <v xml:space="preserve">00000220210621MONEXT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3">
      <c r="A36" s="46" t="s">
        <v>933</v>
      </c>
      <c r="B36" s="46" t="s">
        <v>797</v>
      </c>
      <c r="C36" s="22" t="str">
        <f t="shared" si="8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1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23"/>
        <v xml:space="preserve">00000220210621MONEXT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3">
      <c r="A37" s="46" t="s">
        <v>934</v>
      </c>
      <c r="B37" s="46" t="s">
        <v>797</v>
      </c>
      <c r="C37" s="22" t="str">
        <f t="shared" si="8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1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23"/>
        <v xml:space="preserve">00000220210621MONEXT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3">
      <c r="A38" s="46" t="s">
        <v>935</v>
      </c>
      <c r="B38" s="46" t="s">
        <v>797</v>
      </c>
      <c r="C38" s="22" t="str">
        <f t="shared" si="8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1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23"/>
        <v xml:space="preserve">00000220210621MONEXT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3">
      <c r="A39" s="46" t="s">
        <v>936</v>
      </c>
      <c r="B39" s="46" t="s">
        <v>797</v>
      </c>
      <c r="C39" s="22" t="str">
        <f t="shared" si="8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1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23"/>
        <v xml:space="preserve">00000220210621MONEXT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3">
      <c r="A40" s="46" t="s">
        <v>937</v>
      </c>
      <c r="B40" s="46" t="s">
        <v>797</v>
      </c>
      <c r="C40" s="22" t="str">
        <f t="shared" si="8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1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23"/>
        <v xml:space="preserve">00000220210621MONEXT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3">
      <c r="A41" s="46" t="s">
        <v>938</v>
      </c>
      <c r="B41" s="46" t="s">
        <v>797</v>
      </c>
      <c r="C41" s="22" t="str">
        <f t="shared" si="8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1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23"/>
        <v xml:space="preserve">00000220210621MONEXT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3">
      <c r="A42" s="46" t="s">
        <v>939</v>
      </c>
      <c r="B42" s="46" t="s">
        <v>797</v>
      </c>
      <c r="C42" s="22" t="str">
        <f t="shared" si="8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1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23"/>
        <v xml:space="preserve">00000220210621MONEXT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3">
      <c r="A43" s="46" t="s">
        <v>940</v>
      </c>
      <c r="B43" s="46" t="s">
        <v>797</v>
      </c>
      <c r="C43" s="22" t="str">
        <f t="shared" si="8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1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23"/>
        <v xml:space="preserve">00000220210621MONEXT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3">
      <c r="A44" s="46" t="s">
        <v>941</v>
      </c>
      <c r="B44" s="46" t="s">
        <v>797</v>
      </c>
      <c r="C44" s="22" t="str">
        <f t="shared" si="8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1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23"/>
        <v xml:space="preserve">00000220210621MONEXT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3">
      <c r="A45" s="46" t="s">
        <v>942</v>
      </c>
      <c r="B45" s="46" t="s">
        <v>797</v>
      </c>
      <c r="C45" s="22" t="str">
        <f t="shared" si="8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1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23"/>
        <v xml:space="preserve">00000220210621MONEXT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3">
      <c r="A46" s="46" t="s">
        <v>943</v>
      </c>
      <c r="B46" s="46" t="s">
        <v>797</v>
      </c>
      <c r="C46" s="22" t="str">
        <f t="shared" si="8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1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23"/>
        <v xml:space="preserve">00000220210621MONEXT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3">
      <c r="A47" s="46" t="s">
        <v>944</v>
      </c>
      <c r="B47" s="46" t="s">
        <v>797</v>
      </c>
      <c r="C47" s="22" t="str">
        <f t="shared" si="8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1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23"/>
        <v xml:space="preserve">00000220210621MONEXT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3">
      <c r="A48" s="46" t="s">
        <v>945</v>
      </c>
      <c r="B48" s="46" t="s">
        <v>797</v>
      </c>
      <c r="C48" s="22" t="str">
        <f t="shared" si="8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1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23"/>
        <v xml:space="preserve">00000220210621MONEXT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3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3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3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3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3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3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3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3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3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3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3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3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3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3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3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3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3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3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3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3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3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3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3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3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3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3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3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3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3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3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3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3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3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3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3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3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3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3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3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3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3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3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3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3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3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3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3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3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3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3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3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3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3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3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3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3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3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3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3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3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3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3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3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3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3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3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3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3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3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3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3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3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3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3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3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3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3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3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3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3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3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3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3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3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3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3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3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3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3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3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3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3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3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3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3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3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3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3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3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3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3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3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3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3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3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3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3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3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3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3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3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3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3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3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3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3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3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3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3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3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3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3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3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3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3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3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3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3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3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3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3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3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3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3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3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3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3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3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3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3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3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3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3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3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3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3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3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3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3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3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3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3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3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3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3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3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3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3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3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3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3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3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3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3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3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3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3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3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3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3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3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3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3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3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3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3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3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3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3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3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3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3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3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3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3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3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3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3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3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3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3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3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3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3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3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3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3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3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3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3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3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3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3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3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3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3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3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3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3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3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3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3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3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3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3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3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3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3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3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3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3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3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3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3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3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3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3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3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3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3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3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3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3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3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3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3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3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3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3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3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3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3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3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3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3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3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3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3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3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3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3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3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3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3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3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3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3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3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3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3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3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3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3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3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3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3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3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3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3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3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3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3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3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3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3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3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3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3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3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3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3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3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3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3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3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3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3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3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3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3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3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3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3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3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3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3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3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3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3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3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3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3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3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3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3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3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3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3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3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3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3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3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3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3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3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3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3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3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3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3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3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3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3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3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3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3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3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3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3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3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3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3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3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3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3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3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3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3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3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3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3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3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3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3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3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3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3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3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3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3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3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3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3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3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3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3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3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3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3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3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3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3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3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3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3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3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3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3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3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3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3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3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3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3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3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3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3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3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3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3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3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3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3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3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3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3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3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3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3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3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3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3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3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3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3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3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3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3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3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3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3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3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3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3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3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3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3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3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3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3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3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3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3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3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3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3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3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3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3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3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3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3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3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3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3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3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3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3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3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3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3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3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3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3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3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3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3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3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3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3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3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3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3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3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3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3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3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3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3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3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3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3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3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3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3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3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3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3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3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 xr:uid="{00000000-0002-0000-0100-000000000000}">
      <formula1>Q3</formula1>
    </dataValidation>
    <dataValidation type="decimal" operator="greaterThanOrEqual" allowBlank="1" showInputMessage="1" showErrorMessage="1" sqref="H49:L507" xr:uid="{00000000-0002-0000-01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2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3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4000000}">
          <x14:formula1>
            <xm:f>'Listes déroulantes'!$E$5:$E$8</xm:f>
          </x14:formula1>
          <xm:sqref>N49:N507</xm:sqref>
        </x14:dataValidation>
        <x14:dataValidation type="list" allowBlank="1" showInputMessage="1" showErrorMessage="1" xr:uid="{00000000-0002-0000-0100-000005000000}">
          <x14:formula1>
            <xm:f>'Listes déroulantes'!$F$5:$F$9</xm:f>
          </x14:formula1>
          <xm:sqref>O49:O507</xm:sqref>
        </x14:dataValidation>
        <x14:dataValidation type="list" allowBlank="1" showInputMessage="1" showErrorMessage="1" xr:uid="{00000000-0002-0000-0100-000006000000}">
          <x14:formula1>
            <xm:f>'Listes déroulantes'!$D$5:$D$10</xm:f>
          </x14:formula1>
          <xm:sqref>M49:M507</xm:sqref>
        </x14:dataValidation>
        <x14:dataValidation type="list" allowBlank="1" showInputMessage="1" showErrorMessage="1" xr:uid="{00000000-0002-0000-0100-000007000000}">
          <x14:formula1>
            <xm:f>'Listes déroulantes'!$D$5:$D$9</xm:f>
          </x14:formula1>
          <xm:sqref>M8:M48</xm:sqref>
        </x14:dataValidation>
        <x14:dataValidation type="list" allowBlank="1" showInputMessage="1" showErrorMessage="1" xr:uid="{00000000-0002-0000-0100-000008000000}">
          <x14:formula1>
            <xm:f>'Listes déroulantes'!$E$5:$E$7</xm:f>
          </x14:formula1>
          <xm:sqref>N8:N48</xm:sqref>
        </x14:dataValidation>
        <x14:dataValidation type="list" allowBlank="1" showInputMessage="1" showErrorMessage="1" xr:uid="{00000000-0002-0000-0100-000009000000}">
          <x14:formula1>
            <xm:f>'Listes déroulantes'!$F$5:$F$8</xm:f>
          </x14:formula1>
          <xm:sqref>O8:O48</xm:sqref>
        </x14:dataValidation>
        <x14:dataValidation type="list" allowBlank="1" showInputMessage="1" showErrorMessage="1" xr:uid="{00000000-0002-0000-0100-00000A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K507"/>
  <sheetViews>
    <sheetView zoomScale="63" zoomScaleNormal="63" workbookViewId="0">
      <selection activeCell="C56" sqref="C56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16.6640625" style="40" customWidth="1"/>
    <col min="4" max="4" width="11.44140625" style="3" customWidth="1"/>
    <col min="5" max="5" width="15.44140625" style="1" bestFit="1" customWidth="1"/>
    <col min="6" max="6" width="12.6640625" style="3" customWidth="1"/>
    <col min="7" max="7" width="16.109375" style="3" customWidth="1"/>
    <col min="8" max="8" width="11" style="3" customWidth="1"/>
    <col min="9" max="9" width="12.88671875" style="3" customWidth="1"/>
    <col min="10" max="10" width="13.6640625" style="3" customWidth="1"/>
    <col min="11" max="11" width="12.88671875" style="3" customWidth="1"/>
    <col min="12" max="12" width="14.88671875" style="3" customWidth="1"/>
    <col min="13" max="13" width="11.33203125" style="112" customWidth="1"/>
    <col min="14" max="14" width="10.33203125" style="3" customWidth="1"/>
    <col min="15" max="15" width="14.88671875" style="3" customWidth="1"/>
    <col min="16" max="16" width="11.44140625" style="40" customWidth="1"/>
    <col min="17" max="17" width="16" style="9" customWidth="1"/>
    <col min="18" max="18" width="18.6640625" style="1" customWidth="1"/>
    <col min="19" max="19" width="19.5546875" style="1" customWidth="1"/>
    <col min="20" max="20" width="19.5546875" style="19" customWidth="1"/>
    <col min="21" max="23" width="19.5546875" style="1" customWidth="1"/>
    <col min="24" max="24" width="41.33203125" style="1" bestFit="1" customWidth="1"/>
    <col min="25" max="25" width="19.5546875" style="1" customWidth="1"/>
    <col min="26" max="26" width="25.109375" style="1" customWidth="1"/>
    <col min="27" max="30" width="19.5546875" style="1" customWidth="1"/>
    <col min="31" max="31" width="29" style="19" bestFit="1" customWidth="1"/>
    <col min="32" max="33" width="19.5546875" style="1" customWidth="1"/>
    <col min="34" max="34" width="20.6640625" style="1" bestFit="1" customWidth="1"/>
    <col min="35" max="38" width="19.5546875" style="1" customWidth="1"/>
    <col min="39" max="39" width="26.5546875" style="1" customWidth="1"/>
    <col min="40" max="41" width="19.5546875" style="1" customWidth="1"/>
    <col min="42" max="42" width="21.33203125" style="1" bestFit="1" customWidth="1"/>
    <col min="43" max="70" width="19.5546875" style="1" customWidth="1"/>
    <col min="71" max="71" width="38.109375" style="1" bestFit="1" customWidth="1"/>
    <col min="72" max="74" width="19.5546875" style="1" customWidth="1"/>
    <col min="75" max="75" width="31.6640625" style="1" bestFit="1" customWidth="1"/>
    <col min="76" max="77" width="19.5546875" style="1" customWidth="1"/>
    <col min="78" max="78" width="62.44140625" style="1" customWidth="1"/>
    <col min="79" max="89" width="19.5546875" style="1" customWidth="1"/>
    <col min="90" max="16384" width="10.88671875" style="1"/>
  </cols>
  <sheetData>
    <row r="1" spans="1:89" s="10" customFormat="1" ht="18.600000000000001" customHeight="1" x14ac:dyDescent="0.35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5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2" hidden="1" customHeight="1" x14ac:dyDescent="0.35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3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3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000021702892282513264KHYODHNJ313512021072760920700180001 00000000000054569782TI V           af2342567931FAC2021072820 RUE CARDINALE    13250CM_7_RMFEC          000000000000     17028922822829306012993001      9256012                                        978020000000000005107                     CM_7_RMFEC VAD          2807210000001561700000000000053740000000000005456     20210728000000000082             0000046432165461313564612021072800000000000120210727MONEXT     000000034900+000000003300+000000004900+DEUE 4100073VAD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44405</v>
      </c>
      <c r="F8" s="20" t="s">
        <v>511</v>
      </c>
      <c r="G8" s="20" t="s">
        <v>1162</v>
      </c>
      <c r="H8" s="21">
        <v>54.56</v>
      </c>
      <c r="I8" s="21">
        <v>0.82</v>
      </c>
      <c r="J8" s="21">
        <v>3.49</v>
      </c>
      <c r="K8" s="21">
        <v>0.33</v>
      </c>
      <c r="L8" s="21">
        <v>0.49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20210727</v>
      </c>
      <c r="AG8" s="20" t="str">
        <f>VLOOKUP(G8,'Listes déroulantes'!G:I,3,FALSE)</f>
        <v xml:space="preserve">60920700180001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20210728</v>
      </c>
      <c r="AP8" s="20" t="str">
        <f>VLOOKUP(G8,'Listes déroulantes'!G:O,9,FALSE)</f>
        <v xml:space="preserve">20 RUE CARDINALE    </v>
      </c>
      <c r="AQ8" s="20" t="s">
        <v>75</v>
      </c>
      <c r="AR8" s="20">
        <v>250</v>
      </c>
      <c r="AS8" s="20" t="str">
        <f>VLOOKUP(G8,'Listes déroulantes'!G:H,2,FALSE)</f>
        <v xml:space="preserve">CM_7_RMFEC 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28293060129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9256012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0000000000005107</v>
      </c>
      <c r="BI8" s="20" t="s">
        <v>83</v>
      </c>
      <c r="BJ8" s="20" t="str">
        <f>VLOOKUP(G8,'Listes déroulantes'!G:M,7,FALSE)</f>
        <v xml:space="preserve">CM_7_RMFEC VAD          </v>
      </c>
      <c r="BK8" s="20" t="str">
        <f t="shared" ref="BK8" si="2">TEXT(E8,"jjmmaa")</f>
        <v>280721</v>
      </c>
      <c r="BL8" s="20" t="s">
        <v>63</v>
      </c>
      <c r="BM8" s="20" t="s">
        <v>86</v>
      </c>
      <c r="BN8" s="20" t="str">
        <f>RIGHT(CONCATENATE("0000000000000000",(H8-I8)*100),16)</f>
        <v>0000000000005374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20210728</v>
      </c>
      <c r="BS8" s="20" t="str">
        <f>RIGHT(CONCATENATE("0000000000000000",(I8)*100),12)</f>
        <v>000000000082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20210728</v>
      </c>
      <c r="BY8" s="20" t="s">
        <v>63</v>
      </c>
      <c r="BZ8" s="27" t="str">
        <f>CONCATENATE("000001",TEXT(E8-1,"aaaammjj"),"MONEXT     ")</f>
        <v xml:space="preserve">00000120210727MONEXT     </v>
      </c>
      <c r="CA8" s="20" t="str">
        <f>CONCATENATE(RIGHT(CONCATENATE("0000000000000000",J8*10000),12),"+")</f>
        <v>000000034900+</v>
      </c>
      <c r="CB8" s="20" t="str">
        <f>CONCATENATE(RIGHT(CONCATENATE("0000000000000000",K8*10000),12),"+")</f>
        <v>000000003300+</v>
      </c>
      <c r="CC8" s="20" t="str">
        <f>CONCATENATE(RIGHT(CONCATENATE("0000000000000000",L8*10000),12),"+")</f>
        <v>000000004900+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4100073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3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000021702892282513264KHYODHNJ313522021072760920700180001 00000000000089999782TI V           af2342567932FAC2021072820 RUE CARDINALE    14251CM_7_RMFEC          000000000000     17028922822829306012993001      9256011                                        978020000000000008423                     CM_7_RMFEC PDP          2807210000001561700000000000088640000000000008999     20210728000000000135             0000146432165461313564612021072800000100000120210727MONEXT     000000057600+000000005400+000000008100+CPHUE4100072PDP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44405</v>
      </c>
      <c r="F9" s="20" t="s">
        <v>511</v>
      </c>
      <c r="G9" s="20" t="s">
        <v>1161</v>
      </c>
      <c r="H9" s="21">
        <v>89.99</v>
      </c>
      <c r="I9" s="21">
        <v>1.35</v>
      </c>
      <c r="J9" s="21">
        <v>5.76</v>
      </c>
      <c r="K9" s="21">
        <v>0.54</v>
      </c>
      <c r="L9" s="21">
        <v>0.81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20210727</v>
      </c>
      <c r="AG9" s="20" t="str">
        <f>VLOOKUP(G9,'Listes déroulantes'!G:I,3,FALSE)</f>
        <v xml:space="preserve">60920700180001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20210728</v>
      </c>
      <c r="AP9" s="20" t="str">
        <f>VLOOKUP(G9,'Listes déroulantes'!G:O,9,FALSE)</f>
        <v xml:space="preserve">20 RUE CARDINALE    </v>
      </c>
      <c r="AQ9" s="20" t="s">
        <v>62</v>
      </c>
      <c r="AR9" s="20">
        <v>251</v>
      </c>
      <c r="AS9" s="20" t="str">
        <f>VLOOKUP(G9,'Listes déroulantes'!G:H,2,FALSE)</f>
        <v xml:space="preserve">CM_7_RMFEC 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28293060129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9256011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0000000000008423</v>
      </c>
      <c r="BI9" s="20" t="s">
        <v>83</v>
      </c>
      <c r="BJ9" s="20" t="str">
        <f>VLOOKUP(G9,'Listes déroulantes'!G:M,7,FALSE)</f>
        <v xml:space="preserve">CM_7_RMFEC PDP          </v>
      </c>
      <c r="BK9" s="20" t="str">
        <f t="shared" ref="BK9:BK48" si="13">TEXT(E9,"jjmmaa")</f>
        <v>280721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0000000000008864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20210728</v>
      </c>
      <c r="BS9" s="20" t="str">
        <f t="shared" ref="BS9:BS48" si="17">RIGHT(CONCATENATE("0000000000000000",(I9)*100),12)</f>
        <v>000000000135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20210728</v>
      </c>
      <c r="BY9" s="20" t="s">
        <v>1109</v>
      </c>
      <c r="BZ9" s="27" t="str">
        <f t="shared" ref="BZ9:BZ48" si="19">CONCATENATE("000001",TEXT(E9-1,"aaaammjj"),"MONEXT     ")</f>
        <v xml:space="preserve">00000120210727MONEXT     </v>
      </c>
      <c r="CA9" s="20" t="str">
        <f t="shared" ref="CA9:CA48" si="20">CONCATENATE(RIGHT(CONCATENATE("0000000000000000",J9*10000),12),"+")</f>
        <v>000000057600+</v>
      </c>
      <c r="CB9" s="20" t="str">
        <f t="shared" ref="CB9:CB48" si="21">CONCATENATE(RIGHT(CONCATENATE("0000000000000000",K9*10000),12),"+")</f>
        <v>000000005400+</v>
      </c>
      <c r="CC9" s="20" t="str">
        <f t="shared" ref="CC9:CC48" si="22">CONCATENATE(RIGHT(CONCATENATE("0000000000000000",L9*10000),12),"+")</f>
        <v>000000008100+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4100072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3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000021702892282513264KHYODHNJ313532021072760921700180001 00000000000156009782TI V           af2342567933FAC2021072810 RUE SALLIER      15252CM_8_RMFEC          000000000000     17028922822829306013093001      9256014                                        978020000000000014602                     CM_8_RMFEC VAD          2807210000001561700000000000153660000000000015600     20210728000000000234             0000246432165461313564612021072800000200000120210727MONEXT     000000099800+000000009400+000000014000+DEUE 4100082VAD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44405</v>
      </c>
      <c r="F10" s="20" t="s">
        <v>511</v>
      </c>
      <c r="G10" s="20" t="s">
        <v>1164</v>
      </c>
      <c r="H10" s="21">
        <v>156</v>
      </c>
      <c r="I10" s="21">
        <v>2.34</v>
      </c>
      <c r="J10" s="21">
        <v>9.98</v>
      </c>
      <c r="K10" s="21">
        <v>0.94</v>
      </c>
      <c r="L10" s="21">
        <v>1.4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20210727</v>
      </c>
      <c r="AG10" s="20" t="str">
        <f>VLOOKUP(G10,'Listes déroulantes'!G:I,3,FALSE)</f>
        <v xml:space="preserve">60921700180001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20210728</v>
      </c>
      <c r="AP10" s="20" t="str">
        <f>VLOOKUP(G10,'Listes déroulantes'!G:O,9,FALSE)</f>
        <v xml:space="preserve">10 RUE SALLIER      </v>
      </c>
      <c r="AQ10" s="20" t="s">
        <v>1110</v>
      </c>
      <c r="AR10" s="20">
        <v>252</v>
      </c>
      <c r="AS10" s="20" t="str">
        <f>VLOOKUP(G10,'Listes déroulantes'!G:H,2,FALSE)</f>
        <v xml:space="preserve">CM_8_RMFEC 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28293060130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9256014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0000000000014602</v>
      </c>
      <c r="BI10" s="20" t="s">
        <v>83</v>
      </c>
      <c r="BJ10" s="20" t="str">
        <f>VLOOKUP(G10,'Listes déroulantes'!G:M,7,FALSE)</f>
        <v xml:space="preserve">CM_8_RMFEC VAD          </v>
      </c>
      <c r="BK10" s="20" t="str">
        <f t="shared" si="13"/>
        <v>280721</v>
      </c>
      <c r="BL10" s="20" t="s">
        <v>63</v>
      </c>
      <c r="BM10" s="20" t="s">
        <v>86</v>
      </c>
      <c r="BN10" s="20" t="str">
        <f t="shared" si="14"/>
        <v>0000000000015366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20210728</v>
      </c>
      <c r="BS10" s="20" t="str">
        <f t="shared" si="17"/>
        <v>000000000234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20210728</v>
      </c>
      <c r="BY10" s="20" t="s">
        <v>1112</v>
      </c>
      <c r="BZ10" s="27" t="str">
        <f t="shared" si="19"/>
        <v xml:space="preserve">00000120210727MONEXT     </v>
      </c>
      <c r="CA10" s="20" t="str">
        <f t="shared" si="20"/>
        <v>000000099800+</v>
      </c>
      <c r="CB10" s="20" t="str">
        <f t="shared" si="21"/>
        <v>000000009400+</v>
      </c>
      <c r="CC10" s="20" t="str">
        <f t="shared" si="22"/>
        <v>000000014000+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4100082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3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000021702892282513264KHYODHNJ313542021072760921700180001 00000000000083959782TI V           af2342567934FAC2021072810 RUE SALLIER      16253CM_8_RMFEC          000000000000     17028922822829306013093001      9256013                                        978020000000000007858                     CM_8_RMFEC PDP          2807210000001561700000000000082690000000000008395     20210728000000000126             0000346432165461313564612021072800000300000120210727MONEXT     000000053700+000000005000+000000007600+UPHUE4100081PDP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44405</v>
      </c>
      <c r="F11" s="20" t="s">
        <v>511</v>
      </c>
      <c r="G11" s="20" t="s">
        <v>1163</v>
      </c>
      <c r="H11" s="21">
        <v>83.95</v>
      </c>
      <c r="I11" s="21">
        <v>1.26</v>
      </c>
      <c r="J11" s="21">
        <v>5.37</v>
      </c>
      <c r="K11" s="21">
        <v>0.5</v>
      </c>
      <c r="L11" s="21">
        <v>0.76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20210727</v>
      </c>
      <c r="AG11" s="20" t="str">
        <f>VLOOKUP(G11,'Listes déroulantes'!G:I,3,FALSE)</f>
        <v xml:space="preserve">60921700180001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20210728</v>
      </c>
      <c r="AP11" s="20" t="str">
        <f>VLOOKUP(G11,'Listes déroulantes'!G:O,9,FALSE)</f>
        <v xml:space="preserve">10 RUE SALLIER      </v>
      </c>
      <c r="AQ11" s="20" t="s">
        <v>803</v>
      </c>
      <c r="AR11" s="20">
        <v>253</v>
      </c>
      <c r="AS11" s="20" t="str">
        <f>VLOOKUP(G11,'Listes déroulantes'!G:H,2,FALSE)</f>
        <v xml:space="preserve">CM_8_RMFEC 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28293060130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9256013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0000000000007858</v>
      </c>
      <c r="BI11" s="20" t="s">
        <v>83</v>
      </c>
      <c r="BJ11" s="20" t="str">
        <f>VLOOKUP(G11,'Listes déroulantes'!G:M,7,FALSE)</f>
        <v xml:space="preserve">CM_8_RMFEC PDP          </v>
      </c>
      <c r="BK11" s="20" t="str">
        <f t="shared" si="13"/>
        <v>280721</v>
      </c>
      <c r="BL11" s="20" t="s">
        <v>63</v>
      </c>
      <c r="BM11" s="20" t="s">
        <v>86</v>
      </c>
      <c r="BN11" s="20" t="str">
        <f t="shared" si="14"/>
        <v>0000000000008269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20210728</v>
      </c>
      <c r="BS11" s="20" t="str">
        <f t="shared" si="17"/>
        <v>000000000126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20210728</v>
      </c>
      <c r="BY11" s="20" t="s">
        <v>674</v>
      </c>
      <c r="BZ11" s="27" t="str">
        <f t="shared" si="19"/>
        <v xml:space="preserve">00000120210727MONEXT     </v>
      </c>
      <c r="CA11" s="20" t="str">
        <f t="shared" si="20"/>
        <v>000000053700+</v>
      </c>
      <c r="CB11" s="20" t="str">
        <f t="shared" si="21"/>
        <v>000000005000+</v>
      </c>
      <c r="CC11" s="20" t="str">
        <f t="shared" si="22"/>
        <v>000000007600+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4100081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3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000021702892282513264KHYODHNJ313552021072760922700180001 00000000000078569782TI V           af2342567935FAC2021072850 RUE MAZARINE     17254CM_9_RMFEC          000000000000     17028922822829306013193001      9256015                                        978020000000000007353                     CM_9_RMFEC VAD          2807210000001561700000000000077380000000000007856     20210728000000000118             0000446432165461313564612021072800000400000120210727MONEXT     000000050300+000000004700+000000007100+DEUE 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44405</v>
      </c>
      <c r="F12" s="20" t="s">
        <v>511</v>
      </c>
      <c r="G12" s="20" t="s">
        <v>1165</v>
      </c>
      <c r="H12" s="21">
        <v>78.56</v>
      </c>
      <c r="I12" s="21">
        <v>1.18</v>
      </c>
      <c r="J12" s="21">
        <v>5.03</v>
      </c>
      <c r="K12" s="21">
        <v>0.47</v>
      </c>
      <c r="L12" s="21">
        <v>0.71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20210727</v>
      </c>
      <c r="AG12" s="20" t="str">
        <f>VLOOKUP(G12,'Listes déroulantes'!G:I,3,FALSE)</f>
        <v xml:space="preserve">60922700180001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20210728</v>
      </c>
      <c r="AP12" s="20" t="str">
        <f>VLOOKUP(G12,'Listes déroulantes'!G:O,9,FALSE)</f>
        <v xml:space="preserve">50 RUE MAZARINE     </v>
      </c>
      <c r="AQ12" s="20" t="s">
        <v>804</v>
      </c>
      <c r="AR12" s="20">
        <v>254</v>
      </c>
      <c r="AS12" s="20" t="str">
        <f>VLOOKUP(G12,'Listes déroulantes'!G:H,2,FALSE)</f>
        <v xml:space="preserve">CM_9_RMFEC 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28293060131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9256015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0000000000007353</v>
      </c>
      <c r="BI12" s="20" t="s">
        <v>83</v>
      </c>
      <c r="BJ12" s="20" t="str">
        <f>VLOOKUP(G12,'Listes déroulantes'!G:M,7,FALSE)</f>
        <v xml:space="preserve">CM_9_RMFEC VAD          </v>
      </c>
      <c r="BK12" s="20" t="str">
        <f t="shared" si="13"/>
        <v>280721</v>
      </c>
      <c r="BL12" s="20" t="s">
        <v>63</v>
      </c>
      <c r="BM12" s="20" t="s">
        <v>86</v>
      </c>
      <c r="BN12" s="20" t="str">
        <f t="shared" si="14"/>
        <v>0000000000007738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20210728</v>
      </c>
      <c r="BS12" s="20" t="str">
        <f t="shared" si="17"/>
        <v>000000000118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20210728</v>
      </c>
      <c r="BY12" s="20" t="s">
        <v>675</v>
      </c>
      <c r="BZ12" s="27" t="str">
        <f t="shared" si="19"/>
        <v xml:space="preserve">00000120210727MONEXT     </v>
      </c>
      <c r="CA12" s="20" t="str">
        <f t="shared" si="20"/>
        <v>000000050300+</v>
      </c>
      <c r="CB12" s="20" t="str">
        <f t="shared" si="21"/>
        <v>000000004700+</v>
      </c>
      <c r="CC12" s="20" t="str">
        <f t="shared" si="22"/>
        <v>000000007100+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4100083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3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000021702892282513264KHYODHNJ313562021072760922700180001 00000000000079569782TI V           af2342567936FAC2021072850 RUE MAZARINE     18255CM_9_RMFEC          000000000000     17028922822829306013193001      9256015                                        978020000000000007447                     CM_9_RMFEC VAD          2807210000001561700000000000078370000000000007956     20210728000000000119             0000546432165461313564612021072800000500000120210727MONEXT     000000050900+000000004800+000000007200+UPHUE4100083VAD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44405</v>
      </c>
      <c r="F13" s="20" t="s">
        <v>511</v>
      </c>
      <c r="G13" s="20" t="s">
        <v>1165</v>
      </c>
      <c r="H13" s="21">
        <v>79.56</v>
      </c>
      <c r="I13" s="21">
        <v>1.19</v>
      </c>
      <c r="J13" s="21">
        <v>5.09</v>
      </c>
      <c r="K13" s="21">
        <v>0.48</v>
      </c>
      <c r="L13" s="21">
        <v>0.72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20210727</v>
      </c>
      <c r="AG13" s="20" t="str">
        <f>VLOOKUP(G13,'Listes déroulantes'!G:I,3,FALSE)</f>
        <v xml:space="preserve">60922700180001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20210728</v>
      </c>
      <c r="AP13" s="20" t="str">
        <f>VLOOKUP(G13,'Listes déroulantes'!G:O,9,FALSE)</f>
        <v xml:space="preserve">50 RUE MAZARINE     </v>
      </c>
      <c r="AQ13" s="20" t="s">
        <v>805</v>
      </c>
      <c r="AR13" s="20">
        <v>255</v>
      </c>
      <c r="AS13" s="20" t="str">
        <f>VLOOKUP(G13,'Listes déroulantes'!G:H,2,FALSE)</f>
        <v xml:space="preserve">CM_9_RMFEC 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28293060131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9256015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0000000000007447</v>
      </c>
      <c r="BI13" s="20" t="s">
        <v>83</v>
      </c>
      <c r="BJ13" s="20" t="str">
        <f>VLOOKUP(G13,'Listes déroulantes'!G:M,7,FALSE)</f>
        <v xml:space="preserve">CM_9_RMFEC VAD          </v>
      </c>
      <c r="BK13" s="20" t="str">
        <f t="shared" si="13"/>
        <v>280721</v>
      </c>
      <c r="BL13" s="20" t="s">
        <v>63</v>
      </c>
      <c r="BM13" s="20" t="s">
        <v>86</v>
      </c>
      <c r="BN13" s="20" t="str">
        <f t="shared" si="14"/>
        <v>0000000000007837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20210728</v>
      </c>
      <c r="BS13" s="20" t="str">
        <f t="shared" si="17"/>
        <v>000000000119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20210728</v>
      </c>
      <c r="BY13" s="20" t="s">
        <v>676</v>
      </c>
      <c r="BZ13" s="27" t="str">
        <f t="shared" si="19"/>
        <v xml:space="preserve">00000120210727MONEXT     </v>
      </c>
      <c r="CA13" s="20" t="str">
        <f t="shared" si="20"/>
        <v>000000050900+</v>
      </c>
      <c r="CB13" s="20" t="str">
        <f t="shared" si="21"/>
        <v>000000004800+</v>
      </c>
      <c r="CC13" s="20" t="str">
        <f t="shared" si="22"/>
        <v>000000007200+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4100083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3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000021702892282513264KHYODHNJ313572021072760920700180001 00000000000035009782TI I           af2342567937FAC2021072820 RUE CARDINALE    19256CM_7_RMFEC          000000000000     17028922822829306012993001      9256011                                        978020000000000003276                     CM_7_RMFEC PDP          2807210000001561700000000000034470000000000003500     20210728000000000053             0000646432165461313564612021072800000600000120210727MONEXT     000000022400+000000002100+000000003200+DEHUE4100072PDP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44405</v>
      </c>
      <c r="F14" s="20" t="s">
        <v>261</v>
      </c>
      <c r="G14" s="20" t="s">
        <v>1161</v>
      </c>
      <c r="H14" s="21">
        <v>35</v>
      </c>
      <c r="I14" s="21">
        <v>0.53</v>
      </c>
      <c r="J14" s="21">
        <v>2.2400000000000002</v>
      </c>
      <c r="K14" s="21">
        <v>0.21</v>
      </c>
      <c r="L14" s="21">
        <v>0.32</v>
      </c>
      <c r="M14" s="111">
        <v>0.8</v>
      </c>
      <c r="N14" s="20" t="s">
        <v>667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20210727</v>
      </c>
      <c r="AG14" s="20" t="str">
        <f>VLOOKUP(G14,'Listes déroulantes'!G:I,3,FALSE)</f>
        <v xml:space="preserve">60920700180001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20210728</v>
      </c>
      <c r="AP14" s="20" t="str">
        <f>VLOOKUP(G14,'Listes déroulantes'!G:O,9,FALSE)</f>
        <v xml:space="preserve">20 RUE CARDINALE    </v>
      </c>
      <c r="AQ14" s="20" t="s">
        <v>806</v>
      </c>
      <c r="AR14" s="20">
        <v>256</v>
      </c>
      <c r="AS14" s="20" t="str">
        <f>VLOOKUP(G14,'Listes déroulantes'!G:H,2,FALSE)</f>
        <v xml:space="preserve">CM_7_RMFEC 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28293060129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9256011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0000000000003276</v>
      </c>
      <c r="BI14" s="20" t="s">
        <v>83</v>
      </c>
      <c r="BJ14" s="20" t="str">
        <f>VLOOKUP(G14,'Listes déroulantes'!G:M,7,FALSE)</f>
        <v xml:space="preserve">CM_7_RMFEC PDP          </v>
      </c>
      <c r="BK14" s="20" t="str">
        <f t="shared" si="13"/>
        <v>280721</v>
      </c>
      <c r="BL14" s="20" t="s">
        <v>63</v>
      </c>
      <c r="BM14" s="20" t="s">
        <v>86</v>
      </c>
      <c r="BN14" s="20" t="str">
        <f t="shared" si="14"/>
        <v>0000000000003447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20210728</v>
      </c>
      <c r="BS14" s="20" t="str">
        <f t="shared" si="17"/>
        <v>000000000053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20210728</v>
      </c>
      <c r="BY14" s="20" t="s">
        <v>677</v>
      </c>
      <c r="BZ14" s="27" t="str">
        <f t="shared" si="19"/>
        <v xml:space="preserve">00000120210727MONEXT     </v>
      </c>
      <c r="CA14" s="20" t="str">
        <f t="shared" si="20"/>
        <v>000000022400+</v>
      </c>
      <c r="CB14" s="20" t="str">
        <f t="shared" si="21"/>
        <v>000000002100+</v>
      </c>
      <c r="CC14" s="20" t="str">
        <f t="shared" si="22"/>
        <v>000000003200+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4100072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3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000021702892282513264KHYODHNJ313582021072760920700180001 00000000000024009782TI I           af2342567938FAC2021072820 RUE CARDINALE    20257CM_7_RMFEC          000000000000     17028922822829306012993001      9256011                                        978020000000000002246                     CM_7_RMFEC PDPSC        2807210000001561700000000000023640000000000002400     20210728000000000036             0000746432165461313564612021072800000700000120210727MONEXT     000000015400+000000001400+000000002200+UPFRA4100071PDPSC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44405</v>
      </c>
      <c r="F15" s="20" t="s">
        <v>261</v>
      </c>
      <c r="G15" s="20" t="s">
        <v>1160</v>
      </c>
      <c r="H15" s="21">
        <v>24</v>
      </c>
      <c r="I15" s="21">
        <v>0.36</v>
      </c>
      <c r="J15" s="21">
        <v>1.54</v>
      </c>
      <c r="K15" s="21">
        <v>0.14000000000000001</v>
      </c>
      <c r="L15" s="21">
        <v>0.22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20210727</v>
      </c>
      <c r="AG15" s="20" t="str">
        <f>VLOOKUP(G15,'Listes déroulantes'!G:I,3,FALSE)</f>
        <v xml:space="preserve">60920700180001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20210728</v>
      </c>
      <c r="AP15" s="20" t="str">
        <f>VLOOKUP(G15,'Listes déroulantes'!G:O,9,FALSE)</f>
        <v xml:space="preserve">20 RUE CARDINALE    </v>
      </c>
      <c r="AQ15" s="20" t="s">
        <v>807</v>
      </c>
      <c r="AR15" s="20">
        <v>257</v>
      </c>
      <c r="AS15" s="20" t="str">
        <f>VLOOKUP(G15,'Listes déroulantes'!G:H,2,FALSE)</f>
        <v xml:space="preserve">CM_7_RMFEC 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28293060129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9256011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0000000000002246</v>
      </c>
      <c r="BI15" s="20" t="s">
        <v>83</v>
      </c>
      <c r="BJ15" s="20" t="str">
        <f>VLOOKUP(G15,'Listes déroulantes'!G:M,7,FALSE)</f>
        <v xml:space="preserve">CM_7_RMFEC PDPSC        </v>
      </c>
      <c r="BK15" s="20" t="str">
        <f t="shared" si="13"/>
        <v>280721</v>
      </c>
      <c r="BL15" s="20" t="s">
        <v>63</v>
      </c>
      <c r="BM15" s="20" t="s">
        <v>86</v>
      </c>
      <c r="BN15" s="20" t="str">
        <f t="shared" si="14"/>
        <v>0000000000002364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20210728</v>
      </c>
      <c r="BS15" s="20" t="str">
        <f t="shared" si="17"/>
        <v>000000000036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20210728</v>
      </c>
      <c r="BY15" s="20" t="s">
        <v>678</v>
      </c>
      <c r="BZ15" s="27" t="str">
        <f t="shared" si="19"/>
        <v xml:space="preserve">00000120210727MONEXT     </v>
      </c>
      <c r="CA15" s="20" t="str">
        <f t="shared" si="20"/>
        <v>000000015400+</v>
      </c>
      <c r="CB15" s="20" t="str">
        <f t="shared" si="21"/>
        <v>000000001400+</v>
      </c>
      <c r="CC15" s="20" t="str">
        <f t="shared" si="22"/>
        <v>000000002200+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4100071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3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000021702892282513264KHYODHNJ313592021072760921700180001 00000000000056909782TI I           af2342567939FAC2021072810 RUE SALLIER      21258CM_8_RMFEC          000000000000     17028922822829306013093001      9256013                                        978020000000000005326                     CM_8_RMFEC PDP          2807210000001561700000000000056050000000000005690     20210728000000000085             0000846432165461313564612021072800000800000120210727MONEXT     000000036400+000000003400+000000005100+DEHUE4100081PDP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44405</v>
      </c>
      <c r="F16" s="20" t="s">
        <v>261</v>
      </c>
      <c r="G16" s="20" t="s">
        <v>1163</v>
      </c>
      <c r="H16" s="21">
        <v>56.9</v>
      </c>
      <c r="I16" s="21">
        <v>0.85</v>
      </c>
      <c r="J16" s="21">
        <v>3.64</v>
      </c>
      <c r="K16" s="21">
        <v>0.34</v>
      </c>
      <c r="L16" s="21">
        <v>0.51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20210727</v>
      </c>
      <c r="AG16" s="20" t="str">
        <f>VLOOKUP(G16,'Listes déroulantes'!G:I,3,FALSE)</f>
        <v xml:space="preserve">60921700180001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20210728</v>
      </c>
      <c r="AP16" s="20" t="str">
        <f>VLOOKUP(G16,'Listes déroulantes'!G:O,9,FALSE)</f>
        <v xml:space="preserve">10 RUE SALLIER      </v>
      </c>
      <c r="AQ16" s="20" t="s">
        <v>808</v>
      </c>
      <c r="AR16" s="20">
        <v>258</v>
      </c>
      <c r="AS16" s="20" t="str">
        <f>VLOOKUP(G16,'Listes déroulantes'!G:H,2,FALSE)</f>
        <v xml:space="preserve">CM_8_RMFEC 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28293060130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9256013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0000000000005326</v>
      </c>
      <c r="BI16" s="20" t="s">
        <v>83</v>
      </c>
      <c r="BJ16" s="20" t="str">
        <f>VLOOKUP(G16,'Listes déroulantes'!G:M,7,FALSE)</f>
        <v xml:space="preserve">CM_8_RMFEC PDP          </v>
      </c>
      <c r="BK16" s="20" t="str">
        <f t="shared" si="13"/>
        <v>280721</v>
      </c>
      <c r="BL16" s="20" t="s">
        <v>63</v>
      </c>
      <c r="BM16" s="20" t="s">
        <v>86</v>
      </c>
      <c r="BN16" s="20" t="str">
        <f t="shared" si="14"/>
        <v>0000000000005605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20210728</v>
      </c>
      <c r="BS16" s="20" t="str">
        <f t="shared" si="17"/>
        <v>000000000085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20210728</v>
      </c>
      <c r="BY16" s="20" t="s">
        <v>679</v>
      </c>
      <c r="BZ16" s="27" t="str">
        <f t="shared" si="19"/>
        <v xml:space="preserve">00000120210727MONEXT     </v>
      </c>
      <c r="CA16" s="20" t="str">
        <f t="shared" si="20"/>
        <v>000000036400+</v>
      </c>
      <c r="CB16" s="20" t="str">
        <f t="shared" si="21"/>
        <v>000000003400+</v>
      </c>
      <c r="CC16" s="20" t="str">
        <f t="shared" si="22"/>
        <v>000000005100+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4100081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3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000021702892282513264KHYODHNJ313602021072760922700180001 00000000000045009782TI I           af2342567940FAC2021072850 RUE MAZARINE     22259CM_9_RMFEC          000000000000     17028922822829306013193001      9256015                                        978020000000000004212                     CM_9_RMFEC VAD          2807210000001561700000000000044320000000000004500     20210728000000000068             0000946432165461313564612021072800000900000120210727MONEXT     000000028800+000000002700+000000004100+DEHUE4100083VAD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44405</v>
      </c>
      <c r="F17" s="20" t="s">
        <v>261</v>
      </c>
      <c r="G17" s="20" t="s">
        <v>1165</v>
      </c>
      <c r="H17" s="21">
        <v>45</v>
      </c>
      <c r="I17" s="21">
        <v>0.68</v>
      </c>
      <c r="J17" s="21">
        <v>2.88</v>
      </c>
      <c r="K17" s="21">
        <v>0.27</v>
      </c>
      <c r="L17" s="21">
        <v>0.41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20210727</v>
      </c>
      <c r="AG17" s="20" t="str">
        <f>VLOOKUP(G17,'Listes déroulantes'!G:I,3,FALSE)</f>
        <v xml:space="preserve">60922700180001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20210728</v>
      </c>
      <c r="AP17" s="20" t="str">
        <f>VLOOKUP(G17,'Listes déroulantes'!G:O,9,FALSE)</f>
        <v xml:space="preserve">50 RUE MAZARINE     </v>
      </c>
      <c r="AQ17" s="20" t="s">
        <v>809</v>
      </c>
      <c r="AR17" s="20">
        <v>259</v>
      </c>
      <c r="AS17" s="20" t="str">
        <f>VLOOKUP(G17,'Listes déroulantes'!G:H,2,FALSE)</f>
        <v xml:space="preserve">CM_9_RMFEC 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28293060131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9256015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0000000000004212</v>
      </c>
      <c r="BI17" s="20" t="s">
        <v>83</v>
      </c>
      <c r="BJ17" s="20" t="str">
        <f>VLOOKUP(G17,'Listes déroulantes'!G:M,7,FALSE)</f>
        <v xml:space="preserve">CM_9_RMFEC VAD          </v>
      </c>
      <c r="BK17" s="20" t="str">
        <f t="shared" si="13"/>
        <v>280721</v>
      </c>
      <c r="BL17" s="20" t="s">
        <v>63</v>
      </c>
      <c r="BM17" s="20" t="s">
        <v>86</v>
      </c>
      <c r="BN17" s="20" t="str">
        <f t="shared" si="14"/>
        <v>0000000000004432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20210728</v>
      </c>
      <c r="BS17" s="20" t="str">
        <f t="shared" si="17"/>
        <v>000000000068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20210728</v>
      </c>
      <c r="BY17" s="20" t="s">
        <v>680</v>
      </c>
      <c r="BZ17" s="27" t="str">
        <f t="shared" si="19"/>
        <v xml:space="preserve">00000120210727MONEXT     </v>
      </c>
      <c r="CA17" s="20" t="str">
        <f t="shared" si="20"/>
        <v>000000028800+</v>
      </c>
      <c r="CB17" s="20" t="str">
        <f t="shared" si="21"/>
        <v>000000002700+</v>
      </c>
      <c r="CC17" s="20" t="str">
        <f t="shared" si="22"/>
        <v>000000004100+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4100083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3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000021702892282513264KHYODHNJ313612021072760922700180001 00000000000035159782TI I           af2342567941FAC2021072850 RUE MAZARINE     23260CM_9_RMFEC          000000000000     17028922822829306013193001      9256015                                        978020000000000003290                     CM_9_RMFEC VAD          2807210000001561700000000000034620000000000003515     20210728000000000053             0001046432165461313564612021072800001000000120210727MONEXT     000000022500+000000002100+000000003200+UPFRA4100083VAD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44405</v>
      </c>
      <c r="F18" s="20" t="s">
        <v>261</v>
      </c>
      <c r="G18" s="20" t="s">
        <v>1165</v>
      </c>
      <c r="H18" s="21">
        <v>35.15</v>
      </c>
      <c r="I18" s="21">
        <v>0.53</v>
      </c>
      <c r="J18" s="21">
        <v>2.25</v>
      </c>
      <c r="K18" s="21">
        <v>0.21</v>
      </c>
      <c r="L18" s="21">
        <v>0.32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20210727</v>
      </c>
      <c r="AG18" s="20" t="str">
        <f>VLOOKUP(G18,'Listes déroulantes'!G:I,3,FALSE)</f>
        <v xml:space="preserve">60922700180001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20210728</v>
      </c>
      <c r="AP18" s="20" t="str">
        <f>VLOOKUP(G18,'Listes déroulantes'!G:O,9,FALSE)</f>
        <v xml:space="preserve">50 RUE MAZARINE     </v>
      </c>
      <c r="AQ18" s="20" t="s">
        <v>810</v>
      </c>
      <c r="AR18" s="20">
        <v>260</v>
      </c>
      <c r="AS18" s="20" t="str">
        <f>VLOOKUP(G18,'Listes déroulantes'!G:H,2,FALSE)</f>
        <v xml:space="preserve">CM_9_RMFEC 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28293060131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9256015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0000000000003290</v>
      </c>
      <c r="BI18" s="20" t="s">
        <v>83</v>
      </c>
      <c r="BJ18" s="20" t="str">
        <f>VLOOKUP(G18,'Listes déroulantes'!G:M,7,FALSE)</f>
        <v xml:space="preserve">CM_9_RMFEC VAD          </v>
      </c>
      <c r="BK18" s="20" t="str">
        <f t="shared" si="13"/>
        <v>280721</v>
      </c>
      <c r="BL18" s="20" t="s">
        <v>63</v>
      </c>
      <c r="BM18" s="20" t="s">
        <v>86</v>
      </c>
      <c r="BN18" s="20" t="str">
        <f t="shared" si="14"/>
        <v>0000000000003462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20210728</v>
      </c>
      <c r="BS18" s="20" t="str">
        <f t="shared" si="17"/>
        <v>000000000053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20210728</v>
      </c>
      <c r="BY18" s="20" t="s">
        <v>681</v>
      </c>
      <c r="BZ18" s="27" t="str">
        <f t="shared" si="19"/>
        <v xml:space="preserve">00000120210727MONEXT     </v>
      </c>
      <c r="CA18" s="20" t="str">
        <f t="shared" si="20"/>
        <v>000000022500+</v>
      </c>
      <c r="CB18" s="20" t="str">
        <f t="shared" si="21"/>
        <v>000000002100+</v>
      </c>
      <c r="CC18" s="20" t="str">
        <f t="shared" si="22"/>
        <v>000000003200+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4100083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3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1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0000000000024000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000000010000+</v>
      </c>
      <c r="CB19" s="20" t="str">
        <f t="shared" si="21"/>
        <v>000000003900+</v>
      </c>
      <c r="CC19" s="20" t="str">
        <f t="shared" si="22"/>
        <v>000000000500+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3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000000010000+</v>
      </c>
      <c r="CB20" s="20" t="str">
        <f t="shared" si="21"/>
        <v>000000003900+</v>
      </c>
      <c r="CC20" s="20" t="str">
        <f t="shared" si="22"/>
        <v>000000000500+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3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000000010000+</v>
      </c>
      <c r="CB21" s="20" t="str">
        <f t="shared" si="21"/>
        <v>000000003900+</v>
      </c>
      <c r="CC21" s="20" t="str">
        <f t="shared" si="22"/>
        <v>000000000500+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3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000000010000+</v>
      </c>
      <c r="CB22" s="20" t="str">
        <f t="shared" si="21"/>
        <v>000000003900+</v>
      </c>
      <c r="CC22" s="20" t="str">
        <f t="shared" si="22"/>
        <v>000000000500+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3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000000010000+</v>
      </c>
      <c r="CB23" s="20" t="str">
        <f t="shared" si="21"/>
        <v>000000003900+</v>
      </c>
      <c r="CC23" s="20" t="str">
        <f t="shared" si="22"/>
        <v>000000000500+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3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000000010000+</v>
      </c>
      <c r="CB24" s="20" t="str">
        <f t="shared" si="21"/>
        <v>000000003900+</v>
      </c>
      <c r="CC24" s="20" t="str">
        <f t="shared" si="22"/>
        <v>000000000500+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3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000000010000+</v>
      </c>
      <c r="CB25" s="20" t="str">
        <f t="shared" si="21"/>
        <v>000000003900+</v>
      </c>
      <c r="CC25" s="20" t="str">
        <f t="shared" si="22"/>
        <v>000000000500+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3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000000010000+</v>
      </c>
      <c r="CB26" s="20" t="str">
        <f t="shared" si="21"/>
        <v>000000003900+</v>
      </c>
      <c r="CC26" s="20" t="str">
        <f t="shared" si="22"/>
        <v>000000000500+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3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000000010000+</v>
      </c>
      <c r="CB27" s="20" t="str">
        <f t="shared" si="21"/>
        <v>000000003900+</v>
      </c>
      <c r="CC27" s="20" t="str">
        <f t="shared" si="22"/>
        <v>000000000500+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3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000000010000+</v>
      </c>
      <c r="CB28" s="20" t="str">
        <f t="shared" si="21"/>
        <v>000000003900+</v>
      </c>
      <c r="CC28" s="20" t="str">
        <f t="shared" si="22"/>
        <v>000000000500+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3">
      <c r="A29" s="46" t="s">
        <v>926</v>
      </c>
      <c r="B29" s="46" t="s">
        <v>797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>CRE NON ACTIF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>CONCATENATE("000002",TEXT(E29-1,"aaaammjj"),"MONEXT     ")</f>
        <v xml:space="preserve">00000220210727MONEXT     </v>
      </c>
      <c r="CA29" s="20" t="str">
        <f t="shared" si="20"/>
        <v>000000003600+</v>
      </c>
      <c r="CB29" s="20" t="str">
        <f t="shared" si="21"/>
        <v>000000000300+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3">
      <c r="A30" s="46" t="s">
        <v>927</v>
      </c>
      <c r="B30" s="46" t="s">
        <v>797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>CRE NON ACTIF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ref="BZ30:BZ48" si="27">CONCATENATE("000002",TEXT(E30-1,"aaaammjj"),"MONEXT     ")</f>
        <v xml:space="preserve">00000220210727MONEXT     </v>
      </c>
      <c r="CA30" s="20" t="str">
        <f t="shared" si="20"/>
        <v>000000012800+</v>
      </c>
      <c r="CB30" s="20" t="str">
        <f t="shared" si="21"/>
        <v>000000001200+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3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27"/>
        <v xml:space="preserve">00000220210719MONEXT     </v>
      </c>
      <c r="CA31" s="20" t="str">
        <f t="shared" si="20"/>
        <v>000000010000+</v>
      </c>
      <c r="CB31" s="20" t="str">
        <f t="shared" si="21"/>
        <v>000000003900+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3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27"/>
        <v xml:space="preserve">00000220210719MONEXT     </v>
      </c>
      <c r="CA32" s="20" t="str">
        <f t="shared" si="20"/>
        <v>000000010000+</v>
      </c>
      <c r="CB32" s="20" t="str">
        <f t="shared" si="21"/>
        <v>000000003900+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3">
      <c r="A33" s="46" t="s">
        <v>930</v>
      </c>
      <c r="B33" s="46" t="s">
        <v>796</v>
      </c>
      <c r="C33" s="39" t="str">
        <f>IF(B33="OUI",CONCATENATE(R33,S33,T33,U33,V33,W33,X33,Y33,Z33,AA33,AB33,AC33,AD33,AE33,AF33,AG33,AH33,AI33,AJ33,AK33,AL33,AM33,AN33,AO33,AP33,AQ33,AR33,AS33,AT33,AU33,AV33,AW33,AX33,AY33,AZ33,BA33,BB33,BC33,BD33,BE33,BF33,BG33,BH33,BI33,BJ33,BK33,BL33,BM33,BN33,BO33,BP33,BQ33,BR33,BS33,BT33,BU33,BV33,BW33,BX33,BY33,BZ33,CA33,CB33,CC33,CD33,CE33,CF33,CG33,CH33,CI33,CJ33,CK33),"CRE NON ACTIF")</f>
        <v xml:space="preserve">14000000X01702817028XATRI    000021702892282513264KHYODHNJ313762021072760419700180001 00000000000065009782TI I           af2342567956AVO2021072813 FAUBOURG FIGUEROL38275CM_1_RMFEC          000000000000     17028922822829306012393001      9256001                                        978020000000000006400                     CM_1_RMFEC PDPSC        2807210000001561700000000000065000000000000006500     20210728000000000000             0002546432165461313564612021072800002500000220210727MONEXT     000000010000+000000003900+000000000000+CEFRA4100011PDPSC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4">
        <v>44405</v>
      </c>
      <c r="F33" s="20" t="s">
        <v>261</v>
      </c>
      <c r="G33" s="20" t="s">
        <v>1021</v>
      </c>
      <c r="H33" s="21">
        <v>65</v>
      </c>
      <c r="I33" s="21">
        <v>0</v>
      </c>
      <c r="J33" s="21">
        <v>1</v>
      </c>
      <c r="K33" s="21">
        <v>0.39</v>
      </c>
      <c r="L33" s="21">
        <v>0</v>
      </c>
      <c r="M33" s="111">
        <v>0.8</v>
      </c>
      <c r="N33" s="20" t="s">
        <v>668</v>
      </c>
      <c r="O33" s="20" t="s">
        <v>666</v>
      </c>
      <c r="P33" s="42" t="s">
        <v>93</v>
      </c>
      <c r="Q33" s="46" t="s">
        <v>283</v>
      </c>
      <c r="R33" s="20" t="s">
        <v>62</v>
      </c>
      <c r="S33" s="20" t="s">
        <v>63</v>
      </c>
      <c r="T33" s="20" t="str">
        <f t="shared" si="7"/>
        <v>X0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20210727</v>
      </c>
      <c r="AG33" s="20" t="str">
        <f>VLOOKUP(G33,'Listes déroulantes'!G:I,3,FALSE)</f>
        <v xml:space="preserve">60419700180001 </v>
      </c>
      <c r="AH33" s="24" t="str">
        <f t="shared" si="9"/>
        <v>0000000000006500</v>
      </c>
      <c r="AI33" s="20" t="s">
        <v>72</v>
      </c>
      <c r="AJ33" s="20" t="s">
        <v>69</v>
      </c>
      <c r="AK33" s="20" t="s">
        <v>503</v>
      </c>
      <c r="AL33" s="20" t="str">
        <f t="shared" si="10"/>
        <v>I</v>
      </c>
      <c r="AM33" s="27" t="s">
        <v>576</v>
      </c>
      <c r="AN33" s="20" t="s">
        <v>87</v>
      </c>
      <c r="AO33" s="23" t="str">
        <f t="shared" si="11"/>
        <v>20210728</v>
      </c>
      <c r="AP33" s="20" t="str">
        <f>VLOOKUP(G33,'Listes déroulantes'!G:O,9,FALSE)</f>
        <v>13 FAUBOURG FIGUEROL</v>
      </c>
      <c r="AQ33" s="20" t="s">
        <v>825</v>
      </c>
      <c r="AR33" s="20">
        <v>275</v>
      </c>
      <c r="AS33" s="20" t="str">
        <f>VLOOKUP(G33,'Listes déroulantes'!G:H,2,FALSE)</f>
        <v xml:space="preserve">CM_1_RMFEC          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28293060123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9256001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0000000000006400</v>
      </c>
      <c r="BI33" s="20" t="s">
        <v>83</v>
      </c>
      <c r="BJ33" s="20" t="str">
        <f>VLOOKUP(G33,'Listes déroulantes'!G:M,7,FALSE)</f>
        <v xml:space="preserve">CM_1_RMFEC PDPSC        </v>
      </c>
      <c r="BK33" s="20" t="str">
        <f t="shared" si="13"/>
        <v>280721</v>
      </c>
      <c r="BL33" s="20" t="s">
        <v>63</v>
      </c>
      <c r="BM33" s="20" t="s">
        <v>86</v>
      </c>
      <c r="BN33" s="20" t="str">
        <f t="shared" si="14"/>
        <v>0000000000006500</v>
      </c>
      <c r="BO33" s="20" t="str">
        <f t="shared" si="15"/>
        <v>0000000000006500</v>
      </c>
      <c r="BP33" s="20" t="s">
        <v>77</v>
      </c>
      <c r="BQ33" s="20" t="s">
        <v>67</v>
      </c>
      <c r="BR33" s="23" t="str">
        <f t="shared" si="16"/>
        <v>20210728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20210728</v>
      </c>
      <c r="BY33" s="20" t="s">
        <v>696</v>
      </c>
      <c r="BZ33" s="27" t="str">
        <f t="shared" si="27"/>
        <v xml:space="preserve">00000220210727MONEXT     </v>
      </c>
      <c r="CA33" s="20" t="str">
        <f t="shared" si="20"/>
        <v>000000010000+</v>
      </c>
      <c r="CB33" s="20" t="str">
        <f t="shared" si="21"/>
        <v>000000003900+</v>
      </c>
      <c r="CC33" s="20" t="str">
        <f t="shared" si="22"/>
        <v>000000000000+</v>
      </c>
      <c r="CD33" s="20" t="str">
        <f t="shared" si="23"/>
        <v>C</v>
      </c>
      <c r="CE33" s="20" t="str">
        <f t="shared" si="24"/>
        <v>E</v>
      </c>
      <c r="CF33" s="20" t="str">
        <f t="shared" si="25"/>
        <v>FRA</v>
      </c>
      <c r="CG33" s="20">
        <f>VLOOKUP(G33,'Listes déroulantes'!G:K,5,FALSE)</f>
        <v>4100011</v>
      </c>
      <c r="CH33" s="20" t="str">
        <f>VLOOKUP(G33,'Listes déroulantes'!G:L,6,FALSE)</f>
        <v>PDPSC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3">
      <c r="A34" s="46" t="s">
        <v>931</v>
      </c>
      <c r="B34" s="46" t="s">
        <v>796</v>
      </c>
      <c r="C34" s="39" t="str">
        <f t="shared" si="26"/>
        <v xml:space="preserve">14000000X01702817028XATRI    000021702892282513264KHYODHNJ313772021072750318500100032 00000000000007009782TI I           af2342567957AVO20210728260 RUE CLAUDE NICOL39276SAS MONEXT          000000000000     17028922822028904564493001      9255001                                        978020000000000000600                     MONEXT                  2807210000001561700000000000007000000000000000700     20210728000000000000             0002646432165461313564612021072800002600000220210727MONEXT     000000010000+000000003900+000000000000+CEFRA4319211PDP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4">
        <v>44405</v>
      </c>
      <c r="F34" s="20" t="s">
        <v>261</v>
      </c>
      <c r="G34" s="20" t="s">
        <v>365</v>
      </c>
      <c r="H34" s="21">
        <v>7</v>
      </c>
      <c r="I34" s="21">
        <v>0</v>
      </c>
      <c r="J34" s="21">
        <v>1</v>
      </c>
      <c r="K34" s="21">
        <v>0.39</v>
      </c>
      <c r="L34" s="21">
        <v>0</v>
      </c>
      <c r="M34" s="111">
        <v>0.8</v>
      </c>
      <c r="N34" s="20" t="s">
        <v>668</v>
      </c>
      <c r="O34" s="20" t="s">
        <v>666</v>
      </c>
      <c r="P34" s="42" t="s">
        <v>93</v>
      </c>
      <c r="Q34" s="46" t="s">
        <v>284</v>
      </c>
      <c r="R34" s="20" t="s">
        <v>62</v>
      </c>
      <c r="S34" s="20" t="s">
        <v>63</v>
      </c>
      <c r="T34" s="20" t="str">
        <f t="shared" si="7"/>
        <v>X0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20210727</v>
      </c>
      <c r="AG34" s="20" t="str">
        <f>VLOOKUP(G34,'Listes déroulantes'!G:I,3,FALSE)</f>
        <v xml:space="preserve">50318500100032 </v>
      </c>
      <c r="AH34" s="24" t="str">
        <f t="shared" si="9"/>
        <v>0000000000000700</v>
      </c>
      <c r="AI34" s="20" t="s">
        <v>72</v>
      </c>
      <c r="AJ34" s="20" t="s">
        <v>69</v>
      </c>
      <c r="AK34" s="20" t="s">
        <v>503</v>
      </c>
      <c r="AL34" s="20" t="str">
        <f t="shared" si="10"/>
        <v>I</v>
      </c>
      <c r="AM34" s="27" t="s">
        <v>577</v>
      </c>
      <c r="AN34" s="20" t="s">
        <v>87</v>
      </c>
      <c r="AO34" s="23" t="str">
        <f t="shared" si="11"/>
        <v>20210728</v>
      </c>
      <c r="AP34" s="20" t="str">
        <f>VLOOKUP(G34,'Listes déroulantes'!G:O,9,FALSE)</f>
        <v>260 RUE CLAUDE NICOL</v>
      </c>
      <c r="AQ34" s="20" t="s">
        <v>826</v>
      </c>
      <c r="AR34" s="20">
        <v>276</v>
      </c>
      <c r="AS34" s="20" t="str">
        <f>VLOOKUP(G34,'Listes déroulantes'!G:H,2,FALSE)</f>
        <v xml:space="preserve">SAS MONEXT          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20289045644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9255001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0000000000000600</v>
      </c>
      <c r="BI34" s="20" t="s">
        <v>83</v>
      </c>
      <c r="BJ34" s="20" t="str">
        <f>VLOOKUP(G34,'Listes déroulantes'!G:M,7,FALSE)</f>
        <v xml:space="preserve">MONEXT                  </v>
      </c>
      <c r="BK34" s="20" t="str">
        <f t="shared" si="13"/>
        <v>280721</v>
      </c>
      <c r="BL34" s="20" t="s">
        <v>63</v>
      </c>
      <c r="BM34" s="20" t="s">
        <v>86</v>
      </c>
      <c r="BN34" s="20" t="str">
        <f t="shared" si="14"/>
        <v>0000000000000700</v>
      </c>
      <c r="BO34" s="20" t="str">
        <f t="shared" si="15"/>
        <v>0000000000000700</v>
      </c>
      <c r="BP34" s="20" t="s">
        <v>77</v>
      </c>
      <c r="BQ34" s="20" t="s">
        <v>67</v>
      </c>
      <c r="BR34" s="23" t="str">
        <f t="shared" si="16"/>
        <v>20210728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20210728</v>
      </c>
      <c r="BY34" s="20" t="s">
        <v>697</v>
      </c>
      <c r="BZ34" s="27" t="str">
        <f t="shared" si="27"/>
        <v xml:space="preserve">00000220210727MONEXT     </v>
      </c>
      <c r="CA34" s="20" t="str">
        <f t="shared" si="20"/>
        <v>000000010000+</v>
      </c>
      <c r="CB34" s="20" t="str">
        <f t="shared" si="21"/>
        <v>000000003900+</v>
      </c>
      <c r="CC34" s="20" t="str">
        <f t="shared" si="22"/>
        <v>000000000000+</v>
      </c>
      <c r="CD34" s="20" t="str">
        <f t="shared" si="23"/>
        <v>C</v>
      </c>
      <c r="CE34" s="20" t="str">
        <f t="shared" si="24"/>
        <v>E</v>
      </c>
      <c r="CF34" s="20" t="str">
        <f t="shared" si="25"/>
        <v>FRA</v>
      </c>
      <c r="CG34" s="20">
        <f>VLOOKUP(G34,'Listes déroulantes'!G:K,5,FALSE)</f>
        <v>4319211</v>
      </c>
      <c r="CH34" s="20" t="str">
        <f>VLOOKUP(G34,'Listes déroulantes'!G:L,6,FALSE)</f>
        <v xml:space="preserve">PDP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3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27"/>
        <v xml:space="preserve">00000220210719MONEXT     </v>
      </c>
      <c r="CA35" s="20" t="str">
        <f t="shared" si="20"/>
        <v>000000010000+</v>
      </c>
      <c r="CB35" s="20" t="str">
        <f t="shared" si="21"/>
        <v>000000003900+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3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27"/>
        <v xml:space="preserve">00000220210719MONEXT     </v>
      </c>
      <c r="CA36" s="20" t="str">
        <f t="shared" si="20"/>
        <v>000000010000+</v>
      </c>
      <c r="CB36" s="20" t="str">
        <f t="shared" si="21"/>
        <v>000000003900+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3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27"/>
        <v xml:space="preserve">00000220210719MONEXT     </v>
      </c>
      <c r="CA37" s="20" t="str">
        <f t="shared" si="20"/>
        <v>000000010000+</v>
      </c>
      <c r="CB37" s="20" t="str">
        <f t="shared" si="21"/>
        <v>000000003900+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3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27"/>
        <v xml:space="preserve">00000220210719MONEXT     </v>
      </c>
      <c r="CA38" s="20" t="str">
        <f t="shared" si="20"/>
        <v>000000010000+</v>
      </c>
      <c r="CB38" s="20" t="str">
        <f t="shared" si="21"/>
        <v>000000003900+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3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27"/>
        <v xml:space="preserve">00000220210719MONEXT     </v>
      </c>
      <c r="CA39" s="20" t="str">
        <f t="shared" si="20"/>
        <v>000000010000+</v>
      </c>
      <c r="CB39" s="20" t="str">
        <f t="shared" si="21"/>
        <v>000000003900+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3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27"/>
        <v xml:space="preserve">00000220210719MONEXT     </v>
      </c>
      <c r="CA40" s="20" t="str">
        <f t="shared" si="20"/>
        <v>000000010000+</v>
      </c>
      <c r="CB40" s="20" t="str">
        <f t="shared" si="21"/>
        <v>000000003900+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3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27"/>
        <v xml:space="preserve">00000220210719MONEXT     </v>
      </c>
      <c r="CA41" s="20" t="str">
        <f t="shared" si="20"/>
        <v>000000010000+</v>
      </c>
      <c r="CB41" s="20" t="str">
        <f t="shared" si="21"/>
        <v>000000003900+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3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27"/>
        <v xml:space="preserve">00000220210719MONEXT     </v>
      </c>
      <c r="CA42" s="20" t="str">
        <f t="shared" si="20"/>
        <v>000000010000+</v>
      </c>
      <c r="CB42" s="20" t="str">
        <f t="shared" si="21"/>
        <v>000000003900+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3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27"/>
        <v xml:space="preserve">00000220210719MONEXT     </v>
      </c>
      <c r="CA43" s="20" t="str">
        <f t="shared" si="20"/>
        <v>000000010000+</v>
      </c>
      <c r="CB43" s="20" t="str">
        <f t="shared" si="21"/>
        <v>000000003900+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3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27"/>
        <v xml:space="preserve">00000220210719MONEXT     </v>
      </c>
      <c r="CA44" s="20" t="str">
        <f t="shared" si="20"/>
        <v>000000010000+</v>
      </c>
      <c r="CB44" s="20" t="str">
        <f t="shared" si="21"/>
        <v>000000003900+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3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27"/>
        <v xml:space="preserve">00000220210720MONEXT     </v>
      </c>
      <c r="CA45" s="20" t="str">
        <f t="shared" si="20"/>
        <v>000000010000+</v>
      </c>
      <c r="CB45" s="20" t="str">
        <f t="shared" si="21"/>
        <v>000000003900+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3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27"/>
        <v xml:space="preserve">00000220210720MONEXT     </v>
      </c>
      <c r="CA46" s="20" t="str">
        <f t="shared" si="20"/>
        <v>000000010000+</v>
      </c>
      <c r="CB46" s="20" t="str">
        <f t="shared" si="21"/>
        <v>000000003900+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3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27"/>
        <v xml:space="preserve">00000220210621MONEXT     </v>
      </c>
      <c r="CA47" s="20" t="str">
        <f t="shared" si="20"/>
        <v>000000010000+</v>
      </c>
      <c r="CB47" s="20" t="str">
        <f t="shared" si="21"/>
        <v>000000003900+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3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27"/>
        <v xml:space="preserve">00000220210621MONEXT     </v>
      </c>
      <c r="CA48" s="20" t="str">
        <f t="shared" si="20"/>
        <v>000000010000+</v>
      </c>
      <c r="CB48" s="20" t="str">
        <f t="shared" si="21"/>
        <v>000000003900+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3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3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3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3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3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3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3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3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3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3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3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3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3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3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3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3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3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3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3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3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3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3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3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3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3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3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3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3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3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3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3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3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3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3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3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3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3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3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3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3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3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3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3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3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3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3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3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3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3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3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3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 xr:uid="{00000000-0002-0000-0300-000000000000}">
      <formula1>R3</formula1>
    </dataValidation>
    <dataValidation type="decimal" operator="greaterThanOrEqual" allowBlank="1" showInputMessage="1" showErrorMessage="1" sqref="H49:M507" xr:uid="{00000000-0002-0000-03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2000000}">
          <x14:formula1>
            <xm:f>'Listes déroulantes'!$F$5:$F$8</xm:f>
          </x14:formula1>
          <xm:sqref>P8:P48</xm:sqref>
        </x14:dataValidation>
        <x14:dataValidation type="list" allowBlank="1" showInputMessage="1" showErrorMessage="1" xr:uid="{00000000-0002-0000-0300-000003000000}">
          <x14:formula1>
            <xm:f>'Listes déroulantes'!$E$5:$E$7</xm:f>
          </x14:formula1>
          <xm:sqref>O8:O48</xm:sqref>
        </x14:dataValidation>
        <x14:dataValidation type="list" allowBlank="1" showInputMessage="1" showErrorMessage="1" xr:uid="{00000000-0002-0000-0300-000004000000}">
          <x14:formula1>
            <xm:f>'Listes déroulantes'!$D$5:$D$9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déroulantes'!$D$5:$D$10</xm:f>
          </x14:formula1>
          <xm:sqref>N49:N507</xm:sqref>
        </x14:dataValidation>
        <x14:dataValidation type="list" allowBlank="1" showInputMessage="1" showErrorMessage="1" xr:uid="{00000000-0002-0000-0300-000006000000}">
          <x14:formula1>
            <xm:f>'Listes déroulantes'!$F$5:$F$9</xm:f>
          </x14:formula1>
          <xm:sqref>P49:P507</xm:sqref>
        </x14:dataValidation>
        <x14:dataValidation type="list" allowBlank="1" showInputMessage="1" showErrorMessage="1" xr:uid="{00000000-0002-0000-0300-000007000000}">
          <x14:formula1>
            <xm:f>'Listes déroulantes'!$E$5:$E$8</xm:f>
          </x14:formula1>
          <xm:sqref>O49:O507</xm:sqref>
        </x14:dataValidation>
        <x14:dataValidation type="list" allowBlank="1" showInputMessage="1" showErrorMessage="1" xr:uid="{00000000-0002-0000-0300-000008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9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A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B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4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27" t="s">
        <v>605</v>
      </c>
      <c r="B1" s="127"/>
      <c r="C1" s="127"/>
      <c r="D1" s="127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3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" customHeight="1" x14ac:dyDescent="0.3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3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" customHeight="1" x14ac:dyDescent="0.3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3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3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3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3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3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3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3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3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6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7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80" zoomScaleNormal="80" workbookViewId="0">
      <pane xSplit="5" ySplit="16" topLeftCell="H24" activePane="bottomRight" state="frozen"/>
      <selection activeCell="C1" sqref="C1"/>
      <selection pane="topRight" activeCell="H1" sqref="H1"/>
      <selection pane="bottomLeft" activeCell="C17" sqref="C17"/>
      <selection pane="bottomRight" activeCell="C34" sqref="C34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19.88671875" bestFit="1" customWidth="1"/>
    <col min="12" max="12" width="21.88671875" bestFit="1" customWidth="1"/>
    <col min="13" max="13" width="36.6640625" customWidth="1"/>
    <col min="14" max="14" width="27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3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x14ac:dyDescent="0.3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x14ac:dyDescent="0.3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x14ac:dyDescent="0.3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x14ac:dyDescent="0.3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x14ac:dyDescent="0.3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x14ac:dyDescent="0.3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x14ac:dyDescent="0.3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x14ac:dyDescent="0.3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x14ac:dyDescent="0.3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x14ac:dyDescent="0.3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x14ac:dyDescent="0.3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3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3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3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3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3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3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3">
      <c r="E23" s="99">
        <f t="shared" ref="E23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3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3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3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3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3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3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3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3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3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3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3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3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3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3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431</v>
      </c>
      <c r="V37" s="99" t="s">
        <v>1045</v>
      </c>
      <c r="W37" s="2" t="s">
        <v>319</v>
      </c>
    </row>
    <row r="38" spans="5:23" x14ac:dyDescent="0.3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1201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3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1084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3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1085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x14ac:dyDescent="0.3">
      <c r="E41" s="99"/>
      <c r="G41" t="s">
        <v>312</v>
      </c>
    </row>
    <row r="42" spans="5:23" x14ac:dyDescent="0.3">
      <c r="G42" t="s">
        <v>312</v>
      </c>
    </row>
    <row r="43" spans="5:23" x14ac:dyDescent="0.3">
      <c r="G43" t="s">
        <v>312</v>
      </c>
    </row>
    <row r="44" spans="5:23" x14ac:dyDescent="0.3">
      <c r="G44" t="s">
        <v>312</v>
      </c>
    </row>
    <row r="45" spans="5:23" x14ac:dyDescent="0.3">
      <c r="G45" t="s">
        <v>312</v>
      </c>
    </row>
    <row r="46" spans="5:23" x14ac:dyDescent="0.3">
      <c r="G46" t="s">
        <v>312</v>
      </c>
    </row>
    <row r="47" spans="5:23" x14ac:dyDescent="0.3">
      <c r="G47" t="s">
        <v>312</v>
      </c>
    </row>
    <row r="48" spans="5:23" x14ac:dyDescent="0.3">
      <c r="G48" t="s">
        <v>312</v>
      </c>
    </row>
    <row r="49" spans="7:7" x14ac:dyDescent="0.3">
      <c r="G49" t="s">
        <v>312</v>
      </c>
    </row>
    <row r="50" spans="7:7" x14ac:dyDescent="0.3">
      <c r="G50" t="s">
        <v>312</v>
      </c>
    </row>
    <row r="51" spans="7:7" x14ac:dyDescent="0.3">
      <c r="G51" t="s">
        <v>312</v>
      </c>
    </row>
    <row r="52" spans="7:7" x14ac:dyDescent="0.3">
      <c r="G52" t="s">
        <v>312</v>
      </c>
    </row>
    <row r="53" spans="7:7" x14ac:dyDescent="0.3">
      <c r="G53" t="s">
        <v>312</v>
      </c>
    </row>
    <row r="54" spans="7:7" x14ac:dyDescent="0.3">
      <c r="G54" t="s">
        <v>312</v>
      </c>
    </row>
    <row r="55" spans="7:7" x14ac:dyDescent="0.3">
      <c r="G55" t="s">
        <v>312</v>
      </c>
    </row>
    <row r="56" spans="7:7" x14ac:dyDescent="0.3">
      <c r="G56" t="s">
        <v>312</v>
      </c>
    </row>
    <row r="57" spans="7:7" x14ac:dyDescent="0.3">
      <c r="G57" t="s">
        <v>312</v>
      </c>
    </row>
    <row r="58" spans="7:7" x14ac:dyDescent="0.3">
      <c r="G58" t="s">
        <v>312</v>
      </c>
    </row>
    <row r="59" spans="7:7" x14ac:dyDescent="0.3">
      <c r="G59" t="s">
        <v>312</v>
      </c>
    </row>
    <row r="60" spans="7:7" x14ac:dyDescent="0.3">
      <c r="G60" t="s">
        <v>312</v>
      </c>
    </row>
    <row r="61" spans="7:7" x14ac:dyDescent="0.3">
      <c r="G61" t="s">
        <v>312</v>
      </c>
    </row>
    <row r="62" spans="7:7" x14ac:dyDescent="0.3">
      <c r="G62" t="s">
        <v>312</v>
      </c>
    </row>
    <row r="63" spans="7:7" x14ac:dyDescent="0.3">
      <c r="G63" t="s">
        <v>312</v>
      </c>
    </row>
    <row r="64" spans="7:7" x14ac:dyDescent="0.3">
      <c r="G64" t="s">
        <v>312</v>
      </c>
    </row>
    <row r="65" spans="7:7" x14ac:dyDescent="0.3">
      <c r="G65" t="s">
        <v>312</v>
      </c>
    </row>
    <row r="66" spans="7:7" x14ac:dyDescent="0.3">
      <c r="G66" t="s">
        <v>312</v>
      </c>
    </row>
    <row r="67" spans="7:7" x14ac:dyDescent="0.3">
      <c r="G67" t="s">
        <v>312</v>
      </c>
    </row>
    <row r="68" spans="7:7" x14ac:dyDescent="0.3">
      <c r="G68" t="s">
        <v>312</v>
      </c>
    </row>
    <row r="69" spans="7:7" x14ac:dyDescent="0.3">
      <c r="G69" t="s">
        <v>312</v>
      </c>
    </row>
    <row r="70" spans="7:7" x14ac:dyDescent="0.3">
      <c r="G70" t="s">
        <v>312</v>
      </c>
    </row>
    <row r="71" spans="7:7" x14ac:dyDescent="0.3">
      <c r="G71" t="s">
        <v>312</v>
      </c>
    </row>
    <row r="72" spans="7:7" x14ac:dyDescent="0.3">
      <c r="G72" t="s">
        <v>312</v>
      </c>
    </row>
    <row r="73" spans="7:7" x14ac:dyDescent="0.3">
      <c r="G73" t="s">
        <v>312</v>
      </c>
    </row>
    <row r="74" spans="7:7" x14ac:dyDescent="0.3">
      <c r="G74" t="s">
        <v>312</v>
      </c>
    </row>
    <row r="75" spans="7:7" x14ac:dyDescent="0.3">
      <c r="G75" t="s">
        <v>312</v>
      </c>
    </row>
    <row r="76" spans="7:7" x14ac:dyDescent="0.3">
      <c r="G76" t="s">
        <v>312</v>
      </c>
    </row>
    <row r="77" spans="7:7" x14ac:dyDescent="0.3">
      <c r="G77" t="s">
        <v>312</v>
      </c>
    </row>
    <row r="78" spans="7:7" x14ac:dyDescent="0.3">
      <c r="G78" t="s">
        <v>312</v>
      </c>
    </row>
    <row r="79" spans="7:7" x14ac:dyDescent="0.3">
      <c r="G79" t="s">
        <v>312</v>
      </c>
    </row>
    <row r="80" spans="7:7" x14ac:dyDescent="0.3">
      <c r="G80" t="s">
        <v>312</v>
      </c>
    </row>
    <row r="81" spans="7:7" x14ac:dyDescent="0.3">
      <c r="G81" t="s">
        <v>312</v>
      </c>
    </row>
    <row r="82" spans="7:7" x14ac:dyDescent="0.3">
      <c r="G82" t="s">
        <v>312</v>
      </c>
    </row>
    <row r="83" spans="7:7" x14ac:dyDescent="0.3">
      <c r="G83" t="s">
        <v>312</v>
      </c>
    </row>
    <row r="84" spans="7:7" x14ac:dyDescent="0.3">
      <c r="G84" t="s">
        <v>312</v>
      </c>
    </row>
    <row r="85" spans="7:7" x14ac:dyDescent="0.3">
      <c r="G85" t="s">
        <v>312</v>
      </c>
    </row>
    <row r="86" spans="7:7" x14ac:dyDescent="0.3">
      <c r="G86" t="s">
        <v>312</v>
      </c>
    </row>
    <row r="87" spans="7:7" x14ac:dyDescent="0.3">
      <c r="G87" t="s">
        <v>312</v>
      </c>
    </row>
    <row r="88" spans="7:7" x14ac:dyDescent="0.3">
      <c r="G88" t="s">
        <v>312</v>
      </c>
    </row>
    <row r="89" spans="7:7" x14ac:dyDescent="0.3">
      <c r="G89" t="s">
        <v>312</v>
      </c>
    </row>
    <row r="90" spans="7:7" x14ac:dyDescent="0.3">
      <c r="G90" t="s">
        <v>312</v>
      </c>
    </row>
    <row r="91" spans="7:7" x14ac:dyDescent="0.3">
      <c r="G91" t="s">
        <v>312</v>
      </c>
    </row>
    <row r="92" spans="7:7" x14ac:dyDescent="0.3">
      <c r="G92" t="s">
        <v>312</v>
      </c>
    </row>
    <row r="93" spans="7:7" x14ac:dyDescent="0.3">
      <c r="G93" t="s">
        <v>312</v>
      </c>
    </row>
    <row r="94" spans="7:7" x14ac:dyDescent="0.3">
      <c r="G94" t="s">
        <v>312</v>
      </c>
    </row>
    <row r="95" spans="7:7" x14ac:dyDescent="0.3">
      <c r="G95" t="s">
        <v>312</v>
      </c>
    </row>
    <row r="96" spans="7:7" x14ac:dyDescent="0.3">
      <c r="G96" t="s">
        <v>312</v>
      </c>
    </row>
    <row r="97" spans="7:7" x14ac:dyDescent="0.3">
      <c r="G97" t="s">
        <v>312</v>
      </c>
    </row>
    <row r="98" spans="7:7" x14ac:dyDescent="0.3">
      <c r="G98" t="s">
        <v>312</v>
      </c>
    </row>
    <row r="99" spans="7:7" x14ac:dyDescent="0.3">
      <c r="G99" t="s">
        <v>312</v>
      </c>
    </row>
    <row r="100" spans="7:7" x14ac:dyDescent="0.3">
      <c r="G100" t="s">
        <v>312</v>
      </c>
    </row>
    <row r="101" spans="7:7" x14ac:dyDescent="0.3">
      <c r="G101" t="s">
        <v>312</v>
      </c>
    </row>
    <row r="102" spans="7:7" x14ac:dyDescent="0.3">
      <c r="G102" t="s">
        <v>312</v>
      </c>
    </row>
    <row r="103" spans="7:7" x14ac:dyDescent="0.3">
      <c r="G103" t="s">
        <v>312</v>
      </c>
    </row>
    <row r="104" spans="7:7" x14ac:dyDescent="0.3">
      <c r="G104" t="s">
        <v>312</v>
      </c>
    </row>
    <row r="105" spans="7:7" x14ac:dyDescent="0.3">
      <c r="G105" t="s">
        <v>312</v>
      </c>
    </row>
    <row r="106" spans="7:7" x14ac:dyDescent="0.3">
      <c r="G106" t="s">
        <v>312</v>
      </c>
    </row>
    <row r="107" spans="7:7" x14ac:dyDescent="0.3">
      <c r="G107" t="s">
        <v>312</v>
      </c>
    </row>
    <row r="108" spans="7:7" x14ac:dyDescent="0.3">
      <c r="G108" t="s">
        <v>312</v>
      </c>
    </row>
    <row r="109" spans="7:7" x14ac:dyDescent="0.3">
      <c r="G109" t="s">
        <v>312</v>
      </c>
    </row>
    <row r="110" spans="7:7" x14ac:dyDescent="0.3">
      <c r="G110" t="s">
        <v>312</v>
      </c>
    </row>
    <row r="111" spans="7:7" x14ac:dyDescent="0.3">
      <c r="G111" t="s">
        <v>312</v>
      </c>
    </row>
    <row r="112" spans="7:7" x14ac:dyDescent="0.3">
      <c r="G112" t="s">
        <v>312</v>
      </c>
    </row>
    <row r="113" spans="7:7" x14ac:dyDescent="0.3">
      <c r="G113" t="s">
        <v>312</v>
      </c>
    </row>
    <row r="114" spans="7:7" x14ac:dyDescent="0.3">
      <c r="G114" t="s">
        <v>312</v>
      </c>
    </row>
    <row r="115" spans="7:7" x14ac:dyDescent="0.3">
      <c r="G115" t="s">
        <v>312</v>
      </c>
    </row>
    <row r="116" spans="7:7" x14ac:dyDescent="0.3">
      <c r="G116" t="s">
        <v>312</v>
      </c>
    </row>
    <row r="117" spans="7:7" x14ac:dyDescent="0.3">
      <c r="G117" t="s">
        <v>312</v>
      </c>
    </row>
    <row r="118" spans="7:7" x14ac:dyDescent="0.3">
      <c r="G118" t="s">
        <v>312</v>
      </c>
    </row>
    <row r="119" spans="7:7" x14ac:dyDescent="0.3">
      <c r="G119" t="s">
        <v>312</v>
      </c>
    </row>
    <row r="120" spans="7:7" x14ac:dyDescent="0.3">
      <c r="G120" t="s">
        <v>312</v>
      </c>
    </row>
    <row r="121" spans="7:7" x14ac:dyDescent="0.3">
      <c r="G121" t="s">
        <v>312</v>
      </c>
    </row>
    <row r="122" spans="7:7" x14ac:dyDescent="0.3">
      <c r="G122" t="s">
        <v>312</v>
      </c>
    </row>
    <row r="123" spans="7:7" x14ac:dyDescent="0.3">
      <c r="G123" t="s">
        <v>312</v>
      </c>
    </row>
    <row r="124" spans="7:7" x14ac:dyDescent="0.3">
      <c r="G124" t="s">
        <v>312</v>
      </c>
    </row>
    <row r="125" spans="7:7" x14ac:dyDescent="0.3">
      <c r="G125" t="s">
        <v>312</v>
      </c>
    </row>
    <row r="126" spans="7:7" x14ac:dyDescent="0.3">
      <c r="G126" t="s">
        <v>312</v>
      </c>
    </row>
    <row r="127" spans="7:7" x14ac:dyDescent="0.3">
      <c r="G127" t="s">
        <v>312</v>
      </c>
    </row>
    <row r="128" spans="7:7" x14ac:dyDescent="0.3">
      <c r="G128" t="s">
        <v>312</v>
      </c>
    </row>
    <row r="129" spans="7:7" x14ac:dyDescent="0.3">
      <c r="G129" t="s">
        <v>312</v>
      </c>
    </row>
    <row r="130" spans="7:7" x14ac:dyDescent="0.3">
      <c r="G130" t="s">
        <v>312</v>
      </c>
    </row>
    <row r="131" spans="7:7" x14ac:dyDescent="0.3">
      <c r="G131" t="s">
        <v>312</v>
      </c>
    </row>
    <row r="132" spans="7:7" x14ac:dyDescent="0.3">
      <c r="G132" t="s">
        <v>312</v>
      </c>
    </row>
    <row r="133" spans="7:7" x14ac:dyDescent="0.3">
      <c r="G133" t="s">
        <v>312</v>
      </c>
    </row>
    <row r="134" spans="7:7" x14ac:dyDescent="0.3">
      <c r="G134" t="s">
        <v>312</v>
      </c>
    </row>
    <row r="135" spans="7:7" x14ac:dyDescent="0.3">
      <c r="G135" t="s">
        <v>312</v>
      </c>
    </row>
    <row r="136" spans="7:7" x14ac:dyDescent="0.3">
      <c r="G136" t="s">
        <v>312</v>
      </c>
    </row>
    <row r="137" spans="7:7" x14ac:dyDescent="0.3">
      <c r="G137" t="s">
        <v>312</v>
      </c>
    </row>
    <row r="138" spans="7:7" x14ac:dyDescent="0.3">
      <c r="G138" t="s">
        <v>312</v>
      </c>
    </row>
    <row r="139" spans="7:7" x14ac:dyDescent="0.3">
      <c r="G139" t="s">
        <v>312</v>
      </c>
    </row>
    <row r="140" spans="7:7" x14ac:dyDescent="0.3">
      <c r="G140" t="s">
        <v>312</v>
      </c>
    </row>
    <row r="141" spans="7:7" x14ac:dyDescent="0.3">
      <c r="G141" t="s">
        <v>312</v>
      </c>
    </row>
    <row r="142" spans="7:7" x14ac:dyDescent="0.3">
      <c r="G142" t="s">
        <v>312</v>
      </c>
    </row>
    <row r="143" spans="7:7" x14ac:dyDescent="0.3">
      <c r="G143" t="s">
        <v>312</v>
      </c>
    </row>
    <row r="144" spans="7:7" x14ac:dyDescent="0.3">
      <c r="G144" t="s">
        <v>312</v>
      </c>
    </row>
    <row r="145" spans="7:7" x14ac:dyDescent="0.3">
      <c r="G145" t="s">
        <v>312</v>
      </c>
    </row>
    <row r="146" spans="7:7" x14ac:dyDescent="0.3">
      <c r="G146" t="s">
        <v>312</v>
      </c>
    </row>
    <row r="147" spans="7:7" x14ac:dyDescent="0.3">
      <c r="G147" t="s">
        <v>312</v>
      </c>
    </row>
    <row r="148" spans="7:7" x14ac:dyDescent="0.3">
      <c r="G148" t="s">
        <v>312</v>
      </c>
    </row>
    <row r="149" spans="7:7" x14ac:dyDescent="0.3">
      <c r="G149" t="s">
        <v>312</v>
      </c>
    </row>
    <row r="150" spans="7:7" x14ac:dyDescent="0.3">
      <c r="G150" t="s">
        <v>312</v>
      </c>
    </row>
    <row r="151" spans="7:7" x14ac:dyDescent="0.3">
      <c r="G151" t="s">
        <v>312</v>
      </c>
    </row>
    <row r="152" spans="7:7" x14ac:dyDescent="0.3">
      <c r="G152" t="s">
        <v>312</v>
      </c>
    </row>
    <row r="153" spans="7:7" x14ac:dyDescent="0.3">
      <c r="G153" t="s">
        <v>312</v>
      </c>
    </row>
    <row r="154" spans="7:7" x14ac:dyDescent="0.3">
      <c r="G154" t="s">
        <v>312</v>
      </c>
    </row>
    <row r="155" spans="7:7" x14ac:dyDescent="0.3">
      <c r="G155" t="s">
        <v>312</v>
      </c>
    </row>
    <row r="156" spans="7:7" x14ac:dyDescent="0.3">
      <c r="G156" t="s">
        <v>312</v>
      </c>
    </row>
    <row r="157" spans="7:7" x14ac:dyDescent="0.3">
      <c r="G157" t="s">
        <v>312</v>
      </c>
    </row>
    <row r="158" spans="7:7" x14ac:dyDescent="0.3">
      <c r="G158" t="s">
        <v>312</v>
      </c>
    </row>
    <row r="159" spans="7:7" x14ac:dyDescent="0.3">
      <c r="G159" t="s">
        <v>312</v>
      </c>
    </row>
    <row r="160" spans="7:7" x14ac:dyDescent="0.3">
      <c r="G160" t="s">
        <v>312</v>
      </c>
    </row>
    <row r="161" spans="7:7" x14ac:dyDescent="0.3">
      <c r="G161" t="s">
        <v>312</v>
      </c>
    </row>
    <row r="162" spans="7:7" x14ac:dyDescent="0.3">
      <c r="G162" t="s">
        <v>312</v>
      </c>
    </row>
    <row r="163" spans="7:7" x14ac:dyDescent="0.3">
      <c r="G163" t="s">
        <v>312</v>
      </c>
    </row>
    <row r="164" spans="7:7" x14ac:dyDescent="0.3">
      <c r="G164" t="s">
        <v>312</v>
      </c>
    </row>
    <row r="165" spans="7:7" x14ac:dyDescent="0.3">
      <c r="G165" t="s">
        <v>312</v>
      </c>
    </row>
    <row r="166" spans="7:7" x14ac:dyDescent="0.3">
      <c r="G166" t="s">
        <v>312</v>
      </c>
    </row>
    <row r="167" spans="7:7" x14ac:dyDescent="0.3">
      <c r="G167" t="s">
        <v>312</v>
      </c>
    </row>
    <row r="168" spans="7:7" x14ac:dyDescent="0.3">
      <c r="G168" t="s">
        <v>312</v>
      </c>
    </row>
    <row r="169" spans="7:7" x14ac:dyDescent="0.3">
      <c r="G169" t="s">
        <v>312</v>
      </c>
    </row>
    <row r="170" spans="7:7" x14ac:dyDescent="0.3">
      <c r="G170" t="s">
        <v>312</v>
      </c>
    </row>
    <row r="171" spans="7:7" x14ac:dyDescent="0.3">
      <c r="G171" t="s">
        <v>312</v>
      </c>
    </row>
    <row r="172" spans="7:7" x14ac:dyDescent="0.3">
      <c r="G172" t="s">
        <v>312</v>
      </c>
    </row>
    <row r="173" spans="7:7" x14ac:dyDescent="0.3">
      <c r="G173" t="s">
        <v>312</v>
      </c>
    </row>
    <row r="174" spans="7:7" x14ac:dyDescent="0.3">
      <c r="G174" t="s">
        <v>312</v>
      </c>
    </row>
    <row r="175" spans="7:7" x14ac:dyDescent="0.3">
      <c r="G175" t="s">
        <v>312</v>
      </c>
    </row>
    <row r="176" spans="7:7" x14ac:dyDescent="0.3">
      <c r="G176" t="s">
        <v>312</v>
      </c>
    </row>
    <row r="177" spans="7:7" x14ac:dyDescent="0.3">
      <c r="G177" t="s">
        <v>312</v>
      </c>
    </row>
    <row r="178" spans="7:7" x14ac:dyDescent="0.3">
      <c r="G178" t="s">
        <v>312</v>
      </c>
    </row>
    <row r="179" spans="7:7" x14ac:dyDescent="0.3">
      <c r="G179" t="s">
        <v>312</v>
      </c>
    </row>
    <row r="180" spans="7:7" x14ac:dyDescent="0.3">
      <c r="G180" t="s">
        <v>312</v>
      </c>
    </row>
    <row r="181" spans="7:7" x14ac:dyDescent="0.3">
      <c r="G181" t="s">
        <v>312</v>
      </c>
    </row>
    <row r="182" spans="7:7" x14ac:dyDescent="0.3">
      <c r="G182" t="s">
        <v>312</v>
      </c>
    </row>
    <row r="183" spans="7:7" x14ac:dyDescent="0.3">
      <c r="G183" t="s">
        <v>312</v>
      </c>
    </row>
    <row r="184" spans="7:7" x14ac:dyDescent="0.3">
      <c r="G184" t="s">
        <v>312</v>
      </c>
    </row>
    <row r="185" spans="7:7" x14ac:dyDescent="0.3">
      <c r="G185" t="s">
        <v>312</v>
      </c>
    </row>
    <row r="186" spans="7:7" x14ac:dyDescent="0.3">
      <c r="G186" t="s">
        <v>312</v>
      </c>
    </row>
    <row r="187" spans="7:7" x14ac:dyDescent="0.3">
      <c r="G187" t="s">
        <v>312</v>
      </c>
    </row>
    <row r="188" spans="7:7" x14ac:dyDescent="0.3">
      <c r="G188" t="s">
        <v>312</v>
      </c>
    </row>
    <row r="189" spans="7:7" x14ac:dyDescent="0.3">
      <c r="G189" t="s">
        <v>312</v>
      </c>
    </row>
    <row r="190" spans="7:7" x14ac:dyDescent="0.3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69" t="s">
        <v>716</v>
      </c>
      <c r="B1" s="69" t="s">
        <v>185</v>
      </c>
      <c r="C1" s="70" t="s">
        <v>717</v>
      </c>
    </row>
    <row r="2" spans="1:3" ht="21" thickBot="1" x14ac:dyDescent="0.35">
      <c r="A2" s="71" t="s">
        <v>260</v>
      </c>
      <c r="B2" t="s">
        <v>974</v>
      </c>
      <c r="C2" s="72" t="s">
        <v>718</v>
      </c>
    </row>
    <row r="3" spans="1:3" ht="15" thickBot="1" x14ac:dyDescent="0.35">
      <c r="A3" s="73" t="s">
        <v>260</v>
      </c>
      <c r="B3" s="99" t="s">
        <v>975</v>
      </c>
      <c r="C3" s="74" t="s">
        <v>719</v>
      </c>
    </row>
    <row r="4" spans="1:3" ht="15" thickBot="1" x14ac:dyDescent="0.35">
      <c r="A4" s="71" t="s">
        <v>260</v>
      </c>
      <c r="B4" s="99" t="s">
        <v>976</v>
      </c>
      <c r="C4" s="72" t="s">
        <v>720</v>
      </c>
    </row>
    <row r="5" spans="1:3" ht="15" thickBot="1" x14ac:dyDescent="0.35">
      <c r="A5" s="73" t="s">
        <v>260</v>
      </c>
      <c r="B5" s="99" t="s">
        <v>802</v>
      </c>
      <c r="C5" s="74" t="s">
        <v>721</v>
      </c>
    </row>
    <row r="6" spans="1:3" ht="15" thickBot="1" x14ac:dyDescent="0.35">
      <c r="A6" s="71" t="s">
        <v>260</v>
      </c>
      <c r="B6" s="99" t="s">
        <v>977</v>
      </c>
      <c r="C6" s="72" t="s">
        <v>722</v>
      </c>
    </row>
    <row r="7" spans="1:3" ht="15" thickBot="1" x14ac:dyDescent="0.35">
      <c r="A7" s="73" t="s">
        <v>260</v>
      </c>
      <c r="B7" s="99" t="s">
        <v>978</v>
      </c>
      <c r="C7" s="74" t="s">
        <v>723</v>
      </c>
    </row>
    <row r="8" spans="1:3" ht="15" thickBot="1" x14ac:dyDescent="0.35">
      <c r="A8" s="71" t="s">
        <v>260</v>
      </c>
      <c r="B8" s="99" t="s">
        <v>979</v>
      </c>
      <c r="C8" s="72" t="s">
        <v>724</v>
      </c>
    </row>
    <row r="9" spans="1:3" ht="15" thickBot="1" x14ac:dyDescent="0.35">
      <c r="A9" s="73" t="s">
        <v>260</v>
      </c>
      <c r="B9" s="99" t="s">
        <v>980</v>
      </c>
      <c r="C9" s="74" t="s">
        <v>725</v>
      </c>
    </row>
    <row r="10" spans="1:3" ht="15" thickBot="1" x14ac:dyDescent="0.35">
      <c r="A10" s="71" t="s">
        <v>260</v>
      </c>
      <c r="B10" s="99" t="s">
        <v>981</v>
      </c>
      <c r="C10" s="72" t="s">
        <v>726</v>
      </c>
    </row>
    <row r="11" spans="1:3" ht="15" thickBot="1" x14ac:dyDescent="0.35">
      <c r="A11" s="73" t="s">
        <v>260</v>
      </c>
      <c r="B11" s="99" t="s">
        <v>982</v>
      </c>
      <c r="C11" s="74" t="s">
        <v>727</v>
      </c>
    </row>
    <row r="12" spans="1:3" ht="15" thickBot="1" x14ac:dyDescent="0.35">
      <c r="A12" s="71" t="s">
        <v>260</v>
      </c>
      <c r="B12" s="99" t="s">
        <v>983</v>
      </c>
      <c r="C12" s="72" t="s">
        <v>728</v>
      </c>
    </row>
    <row r="13" spans="1:3" ht="15" thickBot="1" x14ac:dyDescent="0.35">
      <c r="A13" s="73" t="s">
        <v>260</v>
      </c>
      <c r="B13" s="99" t="s">
        <v>984</v>
      </c>
      <c r="C13" s="74" t="s">
        <v>729</v>
      </c>
    </row>
    <row r="14" spans="1:3" ht="15" thickBot="1" x14ac:dyDescent="0.35">
      <c r="A14" s="71" t="s">
        <v>260</v>
      </c>
      <c r="B14" s="99" t="s">
        <v>985</v>
      </c>
      <c r="C14" s="72" t="s">
        <v>730</v>
      </c>
    </row>
    <row r="15" spans="1:3" ht="15" thickBot="1" x14ac:dyDescent="0.35">
      <c r="A15" s="73" t="s">
        <v>260</v>
      </c>
      <c r="B15" s="99" t="s">
        <v>986</v>
      </c>
      <c r="C15" s="74" t="s">
        <v>731</v>
      </c>
    </row>
    <row r="16" spans="1:3" ht="15" thickBot="1" x14ac:dyDescent="0.35">
      <c r="A16" s="71" t="s">
        <v>260</v>
      </c>
      <c r="B16" s="99" t="s">
        <v>987</v>
      </c>
      <c r="C16" s="72" t="s">
        <v>732</v>
      </c>
    </row>
    <row r="17" spans="1:3" ht="21" thickBot="1" x14ac:dyDescent="0.35">
      <c r="A17" s="73" t="s">
        <v>260</v>
      </c>
      <c r="B17" s="99" t="s">
        <v>988</v>
      </c>
      <c r="C17" s="74" t="s">
        <v>733</v>
      </c>
    </row>
    <row r="18" spans="1:3" ht="15" thickBot="1" x14ac:dyDescent="0.35">
      <c r="A18" s="71" t="s">
        <v>260</v>
      </c>
      <c r="B18" s="99" t="s">
        <v>989</v>
      </c>
      <c r="C18" s="72" t="s">
        <v>734</v>
      </c>
    </row>
    <row r="19" spans="1:3" ht="15" thickBot="1" x14ac:dyDescent="0.35">
      <c r="A19" s="73" t="s">
        <v>260</v>
      </c>
      <c r="B19" s="99" t="s">
        <v>990</v>
      </c>
      <c r="C19" s="74" t="s">
        <v>735</v>
      </c>
    </row>
    <row r="20" spans="1:3" ht="15" thickBot="1" x14ac:dyDescent="0.35">
      <c r="A20" s="71" t="s">
        <v>260</v>
      </c>
      <c r="B20" s="99" t="s">
        <v>991</v>
      </c>
      <c r="C20" s="72" t="s">
        <v>736</v>
      </c>
    </row>
    <row r="21" spans="1:3" ht="15" thickBot="1" x14ac:dyDescent="0.35">
      <c r="A21" s="73" t="s">
        <v>260</v>
      </c>
      <c r="B21" s="99" t="s">
        <v>992</v>
      </c>
      <c r="C21" s="74" t="s">
        <v>737</v>
      </c>
    </row>
    <row r="22" spans="1:3" ht="21" thickBot="1" x14ac:dyDescent="0.35">
      <c r="A22" s="71" t="s">
        <v>260</v>
      </c>
      <c r="B22" s="99" t="s">
        <v>993</v>
      </c>
      <c r="C22" s="72" t="s">
        <v>738</v>
      </c>
    </row>
    <row r="23" spans="1:3" ht="15" thickBot="1" x14ac:dyDescent="0.35">
      <c r="A23" s="73" t="s">
        <v>260</v>
      </c>
      <c r="B23" s="99" t="s">
        <v>994</v>
      </c>
      <c r="C23" s="74" t="s">
        <v>739</v>
      </c>
    </row>
    <row r="24" spans="1:3" ht="15" thickBot="1" x14ac:dyDescent="0.35">
      <c r="A24" s="71" t="s">
        <v>260</v>
      </c>
      <c r="B24" s="99" t="s">
        <v>995</v>
      </c>
      <c r="C24" s="72" t="s">
        <v>740</v>
      </c>
    </row>
    <row r="25" spans="1:3" ht="21" thickBot="1" x14ac:dyDescent="0.35">
      <c r="A25" s="71" t="s">
        <v>741</v>
      </c>
      <c r="B25" s="99" t="s">
        <v>996</v>
      </c>
      <c r="C25" s="72" t="s">
        <v>742</v>
      </c>
    </row>
    <row r="26" spans="1:3" ht="15" thickBot="1" x14ac:dyDescent="0.35">
      <c r="A26" s="73" t="s">
        <v>741</v>
      </c>
      <c r="B26" s="99" t="s">
        <v>988</v>
      </c>
      <c r="C26" s="74" t="s">
        <v>743</v>
      </c>
    </row>
    <row r="27" spans="1:3" ht="15" thickBot="1" x14ac:dyDescent="0.35">
      <c r="A27" s="71" t="s">
        <v>741</v>
      </c>
      <c r="B27" s="99" t="s">
        <v>997</v>
      </c>
      <c r="C27" s="72" t="s">
        <v>744</v>
      </c>
    </row>
    <row r="28" spans="1:3" ht="15" thickBot="1" x14ac:dyDescent="0.35">
      <c r="A28" s="73" t="s">
        <v>741</v>
      </c>
      <c r="B28" s="99" t="s">
        <v>998</v>
      </c>
      <c r="C28" s="74" t="s">
        <v>745</v>
      </c>
    </row>
    <row r="29" spans="1:3" ht="15" thickBot="1" x14ac:dyDescent="0.35">
      <c r="A29" s="71" t="s">
        <v>741</v>
      </c>
      <c r="B29" s="99" t="s">
        <v>999</v>
      </c>
      <c r="C29" s="72" t="s">
        <v>746</v>
      </c>
    </row>
    <row r="30" spans="1:3" ht="15" thickBot="1" x14ac:dyDescent="0.35">
      <c r="A30" s="73" t="s">
        <v>741</v>
      </c>
      <c r="B30" s="99" t="s">
        <v>995</v>
      </c>
      <c r="C30" s="74" t="s">
        <v>747</v>
      </c>
    </row>
    <row r="31" spans="1:3" ht="21" thickBot="1" x14ac:dyDescent="0.35">
      <c r="A31" s="71" t="s">
        <v>741</v>
      </c>
      <c r="B31" s="99" t="s">
        <v>1000</v>
      </c>
      <c r="C31" s="72" t="s">
        <v>748</v>
      </c>
    </row>
    <row r="32" spans="1:3" ht="15" thickBot="1" x14ac:dyDescent="0.35">
      <c r="A32" s="73" t="s">
        <v>741</v>
      </c>
      <c r="B32" s="99" t="s">
        <v>1001</v>
      </c>
      <c r="C32" s="74" t="s">
        <v>749</v>
      </c>
    </row>
    <row r="33" spans="1:3" ht="15" thickBot="1" x14ac:dyDescent="0.35">
      <c r="A33" s="71" t="s">
        <v>741</v>
      </c>
      <c r="B33" s="99" t="s">
        <v>1002</v>
      </c>
      <c r="C33" s="72" t="s">
        <v>750</v>
      </c>
    </row>
    <row r="34" spans="1:3" ht="15" thickBot="1" x14ac:dyDescent="0.35">
      <c r="A34" s="73" t="s">
        <v>741</v>
      </c>
      <c r="B34" s="99" t="s">
        <v>1003</v>
      </c>
      <c r="C34" s="74" t="s">
        <v>751</v>
      </c>
    </row>
    <row r="35" spans="1:3" ht="15" thickBot="1" x14ac:dyDescent="0.35">
      <c r="A35" s="71" t="s">
        <v>741</v>
      </c>
      <c r="B35" s="99" t="s">
        <v>1004</v>
      </c>
      <c r="C35" s="72" t="s">
        <v>752</v>
      </c>
    </row>
    <row r="36" spans="1:3" ht="15" thickBot="1" x14ac:dyDescent="0.35">
      <c r="A36" s="73" t="s">
        <v>741</v>
      </c>
      <c r="B36" s="99" t="s">
        <v>1005</v>
      </c>
      <c r="C36" s="74" t="s">
        <v>753</v>
      </c>
    </row>
    <row r="37" spans="1:3" ht="21" thickBot="1" x14ac:dyDescent="0.35">
      <c r="A37" s="71" t="s">
        <v>741</v>
      </c>
      <c r="B37" s="99" t="s">
        <v>1006</v>
      </c>
      <c r="C37" s="72" t="s">
        <v>754</v>
      </c>
    </row>
    <row r="38" spans="1:3" ht="15" thickBot="1" x14ac:dyDescent="0.35">
      <c r="A38" s="73" t="s">
        <v>741</v>
      </c>
      <c r="B38" s="99" t="s">
        <v>1007</v>
      </c>
      <c r="C38" s="74" t="s">
        <v>755</v>
      </c>
    </row>
    <row r="39" spans="1:3" ht="15" thickBot="1" x14ac:dyDescent="0.35">
      <c r="A39" s="71" t="s">
        <v>741</v>
      </c>
      <c r="B39" s="99" t="s">
        <v>1008</v>
      </c>
      <c r="C39" s="72" t="s">
        <v>756</v>
      </c>
    </row>
    <row r="40" spans="1:3" ht="21" thickBot="1" x14ac:dyDescent="0.35">
      <c r="A40" s="73" t="s">
        <v>741</v>
      </c>
      <c r="B40" s="99" t="s">
        <v>1009</v>
      </c>
      <c r="C40" s="74" t="s">
        <v>757</v>
      </c>
    </row>
    <row r="41" spans="1:3" ht="15" thickBot="1" x14ac:dyDescent="0.35">
      <c r="A41" s="71" t="s">
        <v>741</v>
      </c>
      <c r="B41" s="99" t="s">
        <v>1010</v>
      </c>
      <c r="C41" s="72" t="s">
        <v>758</v>
      </c>
    </row>
    <row r="42" spans="1:3" ht="15" thickBot="1" x14ac:dyDescent="0.35">
      <c r="A42" s="73" t="s">
        <v>741</v>
      </c>
      <c r="B42" s="99" t="s">
        <v>1011</v>
      </c>
      <c r="C42" s="74" t="s">
        <v>759</v>
      </c>
    </row>
    <row r="43" spans="1:3" ht="15" thickBot="1" x14ac:dyDescent="0.35">
      <c r="A43" s="71" t="s">
        <v>741</v>
      </c>
      <c r="B43" s="99" t="s">
        <v>1012</v>
      </c>
      <c r="C43" s="72" t="s">
        <v>760</v>
      </c>
    </row>
    <row r="44" spans="1:3" ht="15" thickBot="1" x14ac:dyDescent="0.35">
      <c r="A44" s="73" t="s">
        <v>741</v>
      </c>
      <c r="B44" s="99" t="s">
        <v>1013</v>
      </c>
      <c r="C44" s="74" t="s">
        <v>761</v>
      </c>
    </row>
    <row r="45" spans="1:3" ht="15" thickBot="1" x14ac:dyDescent="0.35">
      <c r="A45" s="71" t="s">
        <v>741</v>
      </c>
      <c r="B45" s="99" t="s">
        <v>1014</v>
      </c>
      <c r="C45" s="72" t="s">
        <v>762</v>
      </c>
    </row>
    <row r="46" spans="1:3" ht="21" thickBot="1" x14ac:dyDescent="0.35">
      <c r="A46" s="73" t="s">
        <v>741</v>
      </c>
      <c r="B46" s="99" t="s">
        <v>1015</v>
      </c>
      <c r="C46" s="74" t="s">
        <v>763</v>
      </c>
    </row>
    <row r="47" spans="1:3" ht="15" thickBot="1" x14ac:dyDescent="0.35">
      <c r="A47" s="71" t="s">
        <v>741</v>
      </c>
      <c r="B47" s="99" t="s">
        <v>1016</v>
      </c>
      <c r="C47" s="72" t="s">
        <v>764</v>
      </c>
    </row>
    <row r="48" spans="1:3" ht="15" thickBot="1" x14ac:dyDescent="0.35">
      <c r="A48" s="73" t="s">
        <v>741</v>
      </c>
      <c r="B48" s="99" t="s">
        <v>1017</v>
      </c>
      <c r="C48" s="74" t="s">
        <v>765</v>
      </c>
    </row>
    <row r="49" spans="1:3" ht="15" thickBot="1" x14ac:dyDescent="0.35">
      <c r="A49" s="73" t="s">
        <v>261</v>
      </c>
      <c r="B49" s="73">
        <v>4515</v>
      </c>
      <c r="C49" s="74" t="s">
        <v>766</v>
      </c>
    </row>
    <row r="50" spans="1:3" ht="15" thickBot="1" x14ac:dyDescent="0.35">
      <c r="A50" s="75" t="s">
        <v>261</v>
      </c>
      <c r="B50" s="75">
        <v>4522</v>
      </c>
      <c r="C50" s="76" t="s">
        <v>767</v>
      </c>
    </row>
    <row r="51" spans="1:3" ht="21" thickBot="1" x14ac:dyDescent="0.35">
      <c r="A51" s="73" t="s">
        <v>261</v>
      </c>
      <c r="B51" s="73">
        <v>4801</v>
      </c>
      <c r="C51" s="74" t="s">
        <v>768</v>
      </c>
    </row>
    <row r="52" spans="1:3" ht="21" thickBot="1" x14ac:dyDescent="0.35">
      <c r="A52" s="75" t="s">
        <v>261</v>
      </c>
      <c r="B52" s="75">
        <v>4802</v>
      </c>
      <c r="C52" s="76" t="s">
        <v>769</v>
      </c>
    </row>
    <row r="53" spans="1:3" ht="31.2" thickBot="1" x14ac:dyDescent="0.35">
      <c r="A53" s="73" t="s">
        <v>261</v>
      </c>
      <c r="B53" s="73">
        <v>4804</v>
      </c>
      <c r="C53" s="74" t="s">
        <v>770</v>
      </c>
    </row>
    <row r="54" spans="1:3" ht="15" thickBot="1" x14ac:dyDescent="0.35">
      <c r="A54" s="75" t="s">
        <v>261</v>
      </c>
      <c r="B54" s="75">
        <v>4807</v>
      </c>
      <c r="C54" s="76" t="s">
        <v>771</v>
      </c>
    </row>
    <row r="55" spans="1:3" ht="21" thickBot="1" x14ac:dyDescent="0.35">
      <c r="A55" s="73" t="s">
        <v>261</v>
      </c>
      <c r="B55" s="73">
        <v>4808</v>
      </c>
      <c r="C55" s="74" t="s">
        <v>772</v>
      </c>
    </row>
    <row r="56" spans="1:3" ht="31.2" thickBot="1" x14ac:dyDescent="0.35">
      <c r="A56" s="75" t="s">
        <v>261</v>
      </c>
      <c r="B56" s="75">
        <v>4809</v>
      </c>
      <c r="C56" s="76" t="s">
        <v>801</v>
      </c>
    </row>
    <row r="57" spans="1:3" ht="15" thickBot="1" x14ac:dyDescent="0.35">
      <c r="A57" s="73" t="s">
        <v>261</v>
      </c>
      <c r="B57" s="73">
        <v>4812</v>
      </c>
      <c r="C57" s="74" t="s">
        <v>773</v>
      </c>
    </row>
    <row r="58" spans="1:3" ht="21" thickBot="1" x14ac:dyDescent="0.35">
      <c r="A58" s="75" t="s">
        <v>261</v>
      </c>
      <c r="B58" s="75">
        <v>4831</v>
      </c>
      <c r="C58" s="76" t="s">
        <v>774</v>
      </c>
    </row>
    <row r="59" spans="1:3" ht="15" thickBot="1" x14ac:dyDescent="0.35">
      <c r="A59" s="73" t="s">
        <v>261</v>
      </c>
      <c r="B59" s="73">
        <v>4834</v>
      </c>
      <c r="C59" s="74" t="s">
        <v>775</v>
      </c>
    </row>
    <row r="60" spans="1:3" ht="15" thickBot="1" x14ac:dyDescent="0.35">
      <c r="A60" s="75" t="s">
        <v>261</v>
      </c>
      <c r="B60" s="75">
        <v>4835</v>
      </c>
      <c r="C60" s="76" t="s">
        <v>776</v>
      </c>
    </row>
    <row r="61" spans="1:3" ht="21" thickBot="1" x14ac:dyDescent="0.35">
      <c r="A61" s="73" t="s">
        <v>261</v>
      </c>
      <c r="B61" s="73">
        <v>4837</v>
      </c>
      <c r="C61" s="74" t="s">
        <v>777</v>
      </c>
    </row>
    <row r="62" spans="1:3" ht="15" thickBot="1" x14ac:dyDescent="0.35">
      <c r="A62" s="75" t="s">
        <v>261</v>
      </c>
      <c r="B62" s="75">
        <v>4840</v>
      </c>
      <c r="C62" s="76" t="s">
        <v>778</v>
      </c>
    </row>
    <row r="63" spans="1:3" ht="15" thickBot="1" x14ac:dyDescent="0.35">
      <c r="A63" s="73" t="s">
        <v>261</v>
      </c>
      <c r="B63" s="73">
        <v>4841</v>
      </c>
      <c r="C63" s="74" t="s">
        <v>779</v>
      </c>
    </row>
    <row r="64" spans="1:3" ht="15" thickBot="1" x14ac:dyDescent="0.35">
      <c r="A64" s="75" t="s">
        <v>261</v>
      </c>
      <c r="B64" s="75">
        <v>4842</v>
      </c>
      <c r="C64" s="76" t="s">
        <v>780</v>
      </c>
    </row>
    <row r="65" spans="1:3" ht="21" thickBot="1" x14ac:dyDescent="0.35">
      <c r="A65" s="73" t="s">
        <v>261</v>
      </c>
      <c r="B65" s="73">
        <v>4846</v>
      </c>
      <c r="C65" s="74" t="s">
        <v>781</v>
      </c>
    </row>
    <row r="66" spans="1:3" ht="21" thickBot="1" x14ac:dyDescent="0.35">
      <c r="A66" s="71" t="s">
        <v>261</v>
      </c>
      <c r="B66" s="71">
        <v>4847</v>
      </c>
      <c r="C66" s="72" t="s">
        <v>782</v>
      </c>
    </row>
    <row r="67" spans="1:3" ht="15" thickBot="1" x14ac:dyDescent="0.35">
      <c r="A67" s="73" t="s">
        <v>261</v>
      </c>
      <c r="B67" s="73">
        <v>4849</v>
      </c>
      <c r="C67" s="74" t="s">
        <v>783</v>
      </c>
    </row>
    <row r="68" spans="1:3" ht="15" thickBot="1" x14ac:dyDescent="0.35">
      <c r="A68" s="71" t="s">
        <v>261</v>
      </c>
      <c r="B68" s="71">
        <v>4850</v>
      </c>
      <c r="C68" s="72" t="s">
        <v>784</v>
      </c>
    </row>
    <row r="69" spans="1:3" ht="15" thickBot="1" x14ac:dyDescent="0.35">
      <c r="A69" s="73" t="s">
        <v>261</v>
      </c>
      <c r="B69" s="73">
        <v>4853</v>
      </c>
      <c r="C69" s="74" t="s">
        <v>785</v>
      </c>
    </row>
    <row r="70" spans="1:3" ht="21" thickBot="1" x14ac:dyDescent="0.35">
      <c r="A70" s="71" t="s">
        <v>261</v>
      </c>
      <c r="B70" s="71">
        <v>4854</v>
      </c>
      <c r="C70" s="72" t="s">
        <v>786</v>
      </c>
    </row>
    <row r="71" spans="1:3" ht="21" thickBot="1" x14ac:dyDescent="0.35">
      <c r="A71" s="73" t="s">
        <v>261</v>
      </c>
      <c r="B71" s="73">
        <v>4855</v>
      </c>
      <c r="C71" s="74" t="s">
        <v>787</v>
      </c>
    </row>
    <row r="72" spans="1:3" ht="15" thickBot="1" x14ac:dyDescent="0.35">
      <c r="A72" s="71" t="s">
        <v>261</v>
      </c>
      <c r="B72" s="71">
        <v>4857</v>
      </c>
      <c r="C72" s="72" t="s">
        <v>788</v>
      </c>
    </row>
    <row r="73" spans="1:3" ht="15" thickBot="1" x14ac:dyDescent="0.35">
      <c r="A73" s="73" t="s">
        <v>261</v>
      </c>
      <c r="B73" s="73">
        <v>4859</v>
      </c>
      <c r="C73" s="74" t="s">
        <v>789</v>
      </c>
    </row>
    <row r="74" spans="1:3" ht="15" thickBot="1" x14ac:dyDescent="0.35">
      <c r="A74" s="71" t="s">
        <v>261</v>
      </c>
      <c r="B74" s="71">
        <v>4860</v>
      </c>
      <c r="C74" s="72" t="s">
        <v>790</v>
      </c>
    </row>
    <row r="75" spans="1:3" ht="21" thickBot="1" x14ac:dyDescent="0.35">
      <c r="A75" s="73" t="s">
        <v>261</v>
      </c>
      <c r="B75" s="73">
        <v>4862</v>
      </c>
      <c r="C75" s="74" t="s">
        <v>791</v>
      </c>
    </row>
    <row r="76" spans="1:3" ht="15" thickBot="1" x14ac:dyDescent="0.35">
      <c r="A76" s="71" t="s">
        <v>261</v>
      </c>
      <c r="B76" s="71">
        <v>4863</v>
      </c>
      <c r="C76" s="72" t="s">
        <v>792</v>
      </c>
    </row>
    <row r="77" spans="1:3" ht="21" thickBot="1" x14ac:dyDescent="0.35">
      <c r="A77" s="73" t="s">
        <v>261</v>
      </c>
      <c r="B77" s="73">
        <v>4870</v>
      </c>
      <c r="C77" s="74" t="s">
        <v>793</v>
      </c>
    </row>
    <row r="78" spans="1:3" ht="21" thickBot="1" x14ac:dyDescent="0.35">
      <c r="A78" s="71" t="s">
        <v>261</v>
      </c>
      <c r="B78" s="71">
        <v>4880</v>
      </c>
      <c r="C78" s="72" t="s">
        <v>794</v>
      </c>
    </row>
    <row r="79" spans="1:3" ht="21" thickBot="1" x14ac:dyDescent="0.35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2021-07-28T16:06:26Z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