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tzampetoglou\Desktop\"/>
    </mc:Choice>
  </mc:AlternateContent>
  <bookViews>
    <workbookView xWindow="0" yWindow="0" windowWidth="28800" windowHeight="12585" tabRatio="857" activeTab="5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C9" i="63" l="1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C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B8" i="63"/>
  <c r="CA9" i="63"/>
  <c r="CA10" i="63"/>
  <c r="CA11" i="63"/>
  <c r="CA12" i="63"/>
  <c r="CA13" i="63"/>
  <c r="CA14" i="63"/>
  <c r="CA15" i="63"/>
  <c r="CA16" i="63"/>
  <c r="CA17" i="63"/>
  <c r="CA18" i="63"/>
  <c r="CA19" i="63"/>
  <c r="CA20" i="63"/>
  <c r="CA21" i="63"/>
  <c r="CA22" i="63"/>
  <c r="CA23" i="63"/>
  <c r="CA24" i="63"/>
  <c r="CA25" i="63"/>
  <c r="CA26" i="63"/>
  <c r="CA27" i="63"/>
  <c r="CA28" i="63"/>
  <c r="CA29" i="63"/>
  <c r="CA30" i="63"/>
  <c r="CA31" i="63"/>
  <c r="CA32" i="63"/>
  <c r="CA33" i="63"/>
  <c r="CA34" i="63"/>
  <c r="CA35" i="63"/>
  <c r="CA36" i="63"/>
  <c r="CA37" i="63"/>
  <c r="CA38" i="63"/>
  <c r="CA39" i="63"/>
  <c r="CA40" i="63"/>
  <c r="CA41" i="63"/>
  <c r="CA42" i="63"/>
  <c r="CA43" i="63"/>
  <c r="CA44" i="63"/>
  <c r="CA45" i="63"/>
  <c r="CA46" i="63"/>
  <c r="CA47" i="63"/>
  <c r="CA48" i="63"/>
  <c r="CA8" i="63"/>
  <c r="BZ30" i="63"/>
  <c r="BZ31" i="63"/>
  <c r="BZ32" i="63"/>
  <c r="BZ33" i="63"/>
  <c r="BZ34" i="63"/>
  <c r="BZ35" i="63"/>
  <c r="BZ36" i="63"/>
  <c r="BZ37" i="63"/>
  <c r="BZ38" i="63"/>
  <c r="BZ39" i="63"/>
  <c r="BZ40" i="63"/>
  <c r="BZ41" i="63"/>
  <c r="BZ42" i="63"/>
  <c r="BZ43" i="63"/>
  <c r="BZ44" i="63"/>
  <c r="BZ45" i="63"/>
  <c r="BZ46" i="63"/>
  <c r="BZ47" i="63"/>
  <c r="BZ48" i="63"/>
  <c r="BZ29" i="63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29" i="28"/>
  <c r="E23" i="60" l="1"/>
  <c r="E22" i="60"/>
  <c r="BG8" i="28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CD48" i="63"/>
  <c r="CE48" i="63"/>
  <c r="CF48" i="63"/>
  <c r="CG48" i="63"/>
  <c r="CH48" i="63"/>
  <c r="BN8" i="63"/>
  <c r="BS8" i="63"/>
  <c r="BO8" i="63"/>
  <c r="BH8" i="63"/>
  <c r="C33" i="63" l="1"/>
  <c r="AE9" i="28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G29" i="28"/>
  <c r="BI29" i="28"/>
  <c r="BJ29" i="28"/>
  <c r="BM29" i="28"/>
  <c r="BN29" i="28"/>
  <c r="BQ29" i="28"/>
  <c r="BR29" i="28"/>
  <c r="BS29" i="28"/>
  <c r="BW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29" i="28" l="1"/>
  <c r="C48" i="63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AR8" i="28"/>
  <c r="P3" i="60"/>
  <c r="Q3" i="60"/>
  <c r="R3" i="60"/>
  <c r="S3" i="60"/>
  <c r="C13" i="28"/>
  <c r="C15" i="28"/>
  <c r="C32" i="28"/>
  <c r="C8" i="28" l="1"/>
  <c r="C30" i="28"/>
  <c r="C14" i="28"/>
  <c r="C31" i="28"/>
  <c r="C10" i="28" l="1"/>
  <c r="C11" i="28"/>
  <c r="C12" i="28"/>
  <c r="CC8" i="28"/>
  <c r="C26" i="28" l="1"/>
  <c r="C9" i="28"/>
  <c r="N26" i="13"/>
  <c r="N25" i="13"/>
</calcChain>
</file>

<file path=xl/comments1.xml><?xml version="1.0" encoding="utf-8"?>
<comments xmlns="http://schemas.openxmlformats.org/spreadsheetml/2006/main">
  <authors>
    <author>Auteur</author>
  </authors>
  <commentList>
    <comment ref="BO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<sst xmlns="http://schemas.openxmlformats.org/spreadsheetml/2006/main" count="8612" uniqueCount="1333">
  <si>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</si>
  <si>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</si>
  <si>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</si>
  <si>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</si>
  <si>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</si>
  <si>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</si>
  <si>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</si>
  <si>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</si>
  <si>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</si>
  <si>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</si>
  <si>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</si>
  <si>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</si>
  <si>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</si>
  <si>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</si>
  <si>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</si>
  <si>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</si>
  <si>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</si>
  <si>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</si>
  <si>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</si>
  <si>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</si>
  <si>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</si>
  <si>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</si>
  <si>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</si>
  <si>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</si>
  <si>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</si>
  <si>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</si>
  <si>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</si>
  <si>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</si>
  <si>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</si>
  <si>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</si>
  <si>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</si>
  <si>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</si>
  <si>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</si>
  <si>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</si>
  <si>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</si>
  <si>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</si>
  <si>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</si>
  <si>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</si>
  <si>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</si>
  <si>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</si>
  <si>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</si>
  <si>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</si>
  <si>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</si>
  <si>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</si>
  <si>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</si>
  <si>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</si>
  <si>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</si>
  <si>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</si>
  <si>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</si>
  <si>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</si>
  <si>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</si>
  <si>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</si>
  <si>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</si>
  <si>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</si>
  <si>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</si>
  <si>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</si>
  <si>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</si>
  <si>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</si>
  <si>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</si>
  <si>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</si>
  <si>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</si>
  <si>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</si>
  <si>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</si>
  <si>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</si>
  <si>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</si>
  <si>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</si>
  <si>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</si>
  <si>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</si>
  <si>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</si>
  <si>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</si>
  <si>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</si>
  <si>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</si>
  <si>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</si>
  <si>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</si>
  <si>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</si>
  <si>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</si>
  <si>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</si>
  <si>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</si>
  <si>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</si>
  <si>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</si>
  <si>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</si>
  <si>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</si>
  <si>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</si>
  <si>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</si>
  <si>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</si>
  <si>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</si>
  <si>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</si>
  <si>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</si>
  <si>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</si>
  <si>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</si>
  <si>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</si>
  <si>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</si>
  <si>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</si>
  <si>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</si>
  <si>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</si>
  <si>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</si>
  <si>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</si>
  <si>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</si>
  <si>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</si>
  <si>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</si>
  <si>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</si>
  <si>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</si>
  <si>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</si>
  <si>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</si>
  <si>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</si>
  <si>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</si>
  <si>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</si>
  <si>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</si>
  <si>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</si>
  <si>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</si>
  <si>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</si>
  <si>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</si>
  <si>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</si>
  <si>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</si>
  <si>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</si>
  <si>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</si>
  <si>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</si>
  <si>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</si>
  <si>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</si>
  <si>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</si>
  <si>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</si>
  <si>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</si>
  <si>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</si>
  <si>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</si>
  <si>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</si>
  <si>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</si>
  <si>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</si>
  <si>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</si>
  <si>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</si>
  <si>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</si>
  <si>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</si>
  <si>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</si>
  <si>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</si>
  <si>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</si>
  <si>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</si>
  <si>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</si>
  <si>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</si>
  <si>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</si>
  <si>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</si>
  <si>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</si>
  <si>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</si>
  <si>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</si>
  <si>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</si>
  <si>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</si>
  <si>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</si>
  <si>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</si>
  <si>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</si>
  <si>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</si>
  <si>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</si>
  <si>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</si>
  <si>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</si>
  <si>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</si>
  <si>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</si>
  <si>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</si>
  <si>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</si>
  <si>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</si>
  <si>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</si>
  <si>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</si>
  <si>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</si>
  <si>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</si>
  <si>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</si>
  <si>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</si>
  <si>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</si>
  <si>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</si>
  <si>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</si>
  <si>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</si>
  <si>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</si>
  <si>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</si>
  <si>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</si>
  <si>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</si>
  <si>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</si>
  <si>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</si>
  <si>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</si>
  <si>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</si>
  <si>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</si>
  <si>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</si>
  <si>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</si>
  <si>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</si>
  <si>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</si>
  <si>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</si>
  <si>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</si>
  <si>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</si>
  <si>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</si>
  <si>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</si>
  <si>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</si>
  <si>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</si>
  <si>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</si>
  <si>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</si>
  <si>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</si>
  <si>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</si>
  <si>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</si>
  <si>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</si>
  <si>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</si>
  <si>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</si>
  <si>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</si>
  <si>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</si>
  <si>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</si>
  <si>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</si>
  <si>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</si>
  <si>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</si>
  <si>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</si>
  <si>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</si>
  <si>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</si>
  <si>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</si>
  <si>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</si>
  <si>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</si>
  <si>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</si>
  <si>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</si>
  <si>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</si>
  <si>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</si>
  <si>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</si>
  <si>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</si>
  <si>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</si>
  <si>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</si>
  <si>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</si>
  <si>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</si>
  <si>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</si>
  <si>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</si>
  <si>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</si>
  <si>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</si>
  <si>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</si>
  <si>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</si>
  <si>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</si>
  <si>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</si>
  <si>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</si>
  <si>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</si>
  <si>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</si>
  <si>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</si>
  <si>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</si>
  <si>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</si>
  <si>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</si>
  <si>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</si>
  <si>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</si>
  <si>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</si>
  <si>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</si>
  <si>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</si>
  <si>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</si>
  <si>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</si>
  <si>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</si>
  <si>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</si>
  <si>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</si>
  <si>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</si>
  <si>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</si>
  <si>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</si>
  <si>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</si>
  <si>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</si>
  <si>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</si>
  <si>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</si>
  <si>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</si>
  <si>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</si>
  <si>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</si>
  <si>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</si>
  <si>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</si>
  <si>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</si>
  <si>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</si>
  <si>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</si>
  <si>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</si>
  <si>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</si>
  <si>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</si>
  <si>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</si>
  <si>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</si>
  <si>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</si>
  <si>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</si>
  <si>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</si>
  <si>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</si>
  <si>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</si>
  <si>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</si>
  <si>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</si>
  <si>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</si>
  <si>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</si>
  <si>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</si>
  <si>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</si>
  <si>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</si>
  <si>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</si>
  <si>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</si>
  <si>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</si>
  <si>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</si>
  <si>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</si>
  <si>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</si>
  <si>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</si>
  <si>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</si>
  <si>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</si>
  <si>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</si>
  <si>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</si>
  <si>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</si>
  <si>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</si>
  <si>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</si>
  <si>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</si>
  <si>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</si>
  <si>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</si>
  <si>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</si>
  <si>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</si>
  <si>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</si>
  <si>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</si>
  <si>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</si>
  <si>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</si>
  <si>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</si>
  <si>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</si>
  <si>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</si>
  <si>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</si>
  <si>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</si>
  <si>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</si>
  <si>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</si>
  <si>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</si>
  <si>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</si>
  <si>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</si>
  <si>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</si>
  <si>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</si>
  <si>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</si>
  <si>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</si>
  <si>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</si>
  <si>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</si>
  <si>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</si>
  <si>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</si>
  <si>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</si>
  <si>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</si>
  <si>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</si>
  <si>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</si>
  <si>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</si>
  <si>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</si>
  <si>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</si>
  <si>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</si>
  <si>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</si>
  <si>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</si>
  <si>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</si>
  <si>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</si>
  <si>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</si>
  <si>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</si>
  <si>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</si>
  <si>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</si>
  <si>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</si>
  <si>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</si>
  <si>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</si>
  <si>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</si>
  <si>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</si>
  <si>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</si>
  <si>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</si>
  <si>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</si>
  <si>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</si>
  <si>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</si>
  <si>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</si>
  <si>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</si>
  <si>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</si>
  <si>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</si>
  <si>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</si>
  <si>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</si>
  <si>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</si>
  <si>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</si>
  <si>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</si>
  <si>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</si>
  <si>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</si>
  <si>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</si>
  <si>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</si>
  <si>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</si>
  <si>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</si>
  <si>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</si>
  <si>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</si>
  <si>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</si>
  <si>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</si>
  <si>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</si>
  <si>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</si>
  <si>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</si>
  <si>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</si>
  <si>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</si>
  <si>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</si>
  <si>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</si>
  <si>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</si>
  <si>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</si>
  <si>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</si>
  <si>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</si>
  <si>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</si>
  <si>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</si>
  <si>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</si>
  <si>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</si>
  <si>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</si>
  <si>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</si>
  <si>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</si>
  <si>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</si>
  <si>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</si>
  <si>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</si>
  <si>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</si>
  <si>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</si>
  <si>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</si>
  <si>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</si>
  <si>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</si>
  <si>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</si>
  <si>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</si>
  <si>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</si>
  <si>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</si>
  <si>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</si>
  <si>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</si>
  <si>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</si>
  <si>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</si>
  <si>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</si>
  <si>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</si>
  <si>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</si>
  <si>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</si>
  <si>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</si>
  <si>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</si>
  <si>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</si>
  <si>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</si>
  <si>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</si>
  <si>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</si>
  <si>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</si>
  <si>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</si>
  <si>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</si>
  <si>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</si>
  <si>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</si>
  <si>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</si>
  <si>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</si>
  <si>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</si>
  <si>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</si>
  <si>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</si>
  <si>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</si>
  <si>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</si>
  <si>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</si>
  <si>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</si>
  <si>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</si>
  <si>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</si>
  <si>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</si>
  <si>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</si>
  <si>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</si>
  <si>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</si>
  <si>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</si>
  <si>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</si>
  <si>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</si>
  <si>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</si>
  <si>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</si>
  <si>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</si>
  <si>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</si>
  <si>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</si>
  <si>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</si>
  <si>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</si>
  <si>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</si>
  <si>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</si>
  <si>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</si>
  <si>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</si>
  <si>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</si>
  <si>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</si>
  <si>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</si>
  <si>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</si>
  <si>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</si>
  <si>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</si>
  <si>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</si>
  <si>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</si>
  <si>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</si>
  <si>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</si>
  <si>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</si>
  <si>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</si>
  <si>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</si>
  <si>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</si>
  <si>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</si>
  <si>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</si>
  <si>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</si>
  <si>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</si>
  <si>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</si>
  <si>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</si>
  <si>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</si>
  <si>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</si>
  <si>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</si>
  <si>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</si>
  <si>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</si>
  <si>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</si>
  <si>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</si>
  <si>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</si>
  <si>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</si>
  <si>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</si>
  <si>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</si>
  <si>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</si>
  <si>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</si>
  <si>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</si>
  <si>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</si>
  <si>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</si>
  <si>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</si>
  <si>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</si>
  <si>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</si>
  <si>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</si>
  <si>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</si>
  <si>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</si>
  <si>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</si>
  <si>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</si>
  <si>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</si>
  <si>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</si>
  <si>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</si>
  <si>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</si>
  <si>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</si>
  <si>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</si>
  <si>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</si>
  <si>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</si>
  <si>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</si>
  <si>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</si>
  <si>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</si>
  <si>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</si>
  <si>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</si>
  <si>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</si>
  <si>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</si>
  <si>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</si>
  <si>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</si>
  <si>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</si>
  <si>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</si>
  <si>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</si>
  <si>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</si>
  <si>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</si>
  <si>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</si>
  <si>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</si>
  <si>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</si>
  <si>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</si>
  <si>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</si>
  <si>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</si>
  <si>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</si>
  <si>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</si>
  <si>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</si>
  <si>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</si>
  <si>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</si>
  <si>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</si>
  <si>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</si>
  <si>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</si>
  <si>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</si>
  <si>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</si>
  <si>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</si>
  <si>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</si>
  <si>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</si>
  <si>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</si>
  <si>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</si>
  <si>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</si>
  <si>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</si>
  <si>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</si>
  <si>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</si>
  <si>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</si>
  <si>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</si>
  <si>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</si>
  <si>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</si>
  <si>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</si>
  <si>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</si>
  <si>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</si>
  <si>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</si>
  <si>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</si>
  <si>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</si>
  <si>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</si>
  <si>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</si>
  <si>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</si>
  <si>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</si>
  <si>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</si>
  <si>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</si>
  <si>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</si>
  <si>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</si>
  <si>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</si>
  <si>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</si>
  <si>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</si>
  <si>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</si>
  <si>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</si>
  <si>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</si>
  <si>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</si>
  <si>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</si>
  <si>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</si>
  <si>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</si>
  <si>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</si>
  <si>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</si>
  <si>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</si>
  <si>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</si>
  <si>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</si>
  <si>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</si>
  <si>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</si>
  <si>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</si>
  <si>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</si>
  <si>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</si>
  <si>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</si>
  <si>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</si>
  <si>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</si>
  <si>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</si>
  <si>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</si>
  <si>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</si>
  <si>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</si>
  <si>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</si>
  <si>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</si>
  <si>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</si>
  <si>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</si>
  <si>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</si>
  <si>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</si>
  <si>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</si>
  <si>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</si>
  <si>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</si>
  <si>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</si>
  <si>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</si>
  <si>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</si>
  <si>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</si>
  <si>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</si>
  <si>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</si>
  <si>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</si>
  <si>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</si>
  <si>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</si>
  <si>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</si>
  <si>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</si>
  <si>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</si>
  <si>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</si>
  <si>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</si>
  <si>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</si>
  <si>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</si>
  <si>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</si>
  <si>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</si>
  <si>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</si>
  <si>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</si>
  <si>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</si>
  <si>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</si>
  <si>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</si>
  <si>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</si>
  <si>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</si>
  <si>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</si>
  <si>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</si>
  <si>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</si>
  <si>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</si>
  <si>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</si>
  <si>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</si>
  <si>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</si>
  <si>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</si>
  <si>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</si>
  <si>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</si>
  <si>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</si>
  <si>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</si>
  <si>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</si>
  <si>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</si>
  <si>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</si>
  <si>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</si>
  <si>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</si>
  <si>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</si>
  <si>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</si>
  <si>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</si>
  <si>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</si>
  <si>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</si>
  <si>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</si>
  <si>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</si>
  <si>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</si>
  <si>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</si>
  <si>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</si>
  <si>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</si>
  <si>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</si>
  <si>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</si>
  <si>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</si>
  <si>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</si>
  <si>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</si>
  <si>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</si>
  <si>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</si>
  <si>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</si>
  <si>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</si>
  <si>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</si>
  <si>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</si>
  <si>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</si>
  <si>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</si>
  <si>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</si>
  <si>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</si>
  <si>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</si>
  <si>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</si>
  <si>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</si>
  <si>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</si>
  <si>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</si>
  <si>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</si>
  <si>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</si>
  <si>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</si>
  <si>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</si>
  <si>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</si>
  <si>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</si>
  <si>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</si>
  <si>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</si>
  <si>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</si>
  <si>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</si>
  <si>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</si>
  <si>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</si>
  <si>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</si>
  <si>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</si>
  <si>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</si>
  <si>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</si>
  <si>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</si>
  <si>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</si>
  <si>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</si>
  <si>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</si>
  <si>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</si>
  <si>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</si>
  <si>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</si>
  <si>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</si>
  <si>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</si>
  <si>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</si>
  <si>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</si>
  <si>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</si>
  <si>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</si>
  <si>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</si>
  <si>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</si>
  <si>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</si>
  <si>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</si>
  <si>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</si>
  <si>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</si>
  <si>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</si>
  <si>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</si>
  <si>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</si>
  <si>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</si>
  <si>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</si>
  <si>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</si>
  <si>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</si>
  <si>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</si>
  <si>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</si>
  <si>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</si>
  <si>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</si>
  <si>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</si>
  <si>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</si>
  <si>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</si>
  <si>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</si>
  <si>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</si>
  <si>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</si>
  <si>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</si>
  <si>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</si>
  <si>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</si>
  <si>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</si>
  <si>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</si>
  <si>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</si>
  <si>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</si>
  <si>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</si>
  <si>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</si>
  <si>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</si>
  <si>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</si>
  <si>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</si>
  <si>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</si>
  <si>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</si>
  <si>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</si>
  <si>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</si>
  <si>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</si>
  <si>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</si>
  <si>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</si>
  <si>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</si>
  <si>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</si>
  <si>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</si>
  <si>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</si>
  <si>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</si>
  <si>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</si>
  <si>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</si>
  <si>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</si>
  <si>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</si>
  <si>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</si>
  <si>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</si>
  <si>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</si>
  <si>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</si>
  <si>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</si>
  <si>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</si>
  <si>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</si>
  <si>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</si>
  <si>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</si>
  <si>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</si>
  <si>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</si>
  <si>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</si>
  <si>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</si>
  <si>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</si>
  <si>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</si>
  <si>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</si>
  <si>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</si>
  <si>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</si>
  <si>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</si>
  <si>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</si>
  <si>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</si>
  <si>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</si>
  <si>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</si>
  <si>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</si>
  <si>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</si>
  <si>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</si>
  <si>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</si>
  <si>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</si>
  <si>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</si>
  <si>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</si>
  <si>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</si>
  <si>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</si>
  <si>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</si>
  <si>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</si>
  <si>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</si>
  <si>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</si>
  <si>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</si>
  <si>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</si>
  <si>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</si>
  <si>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</si>
  <si>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</si>
  <si>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</si>
  <si>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</si>
  <si>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</si>
  <si>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</si>
  <si>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</si>
  <si>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</si>
  <si>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</si>
  <si>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</si>
  <si>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</si>
  <si>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</si>
  <si>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</si>
  <si>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</si>
  <si>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</si>
  <si>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</si>
  <si>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</si>
  <si>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</si>
  <si>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</si>
  <si>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</si>
  <si>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</si>
  <si>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</si>
  <si>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</si>
  <si>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</si>
  <si>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</si>
  <si>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</si>
  <si>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</si>
  <si>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</si>
  <si>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</si>
  <si>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</si>
  <si>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</si>
  <si>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</si>
  <si>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</si>
  <si>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</si>
  <si>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</si>
  <si>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</si>
  <si>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</si>
  <si>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</si>
  <si>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</si>
  <si>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</si>
  <si>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</si>
  <si>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</si>
  <si>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</si>
  <si>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</si>
  <si>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</si>
  <si>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</si>
  <si>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</si>
  <si>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</si>
  <si>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</si>
  <si>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</si>
  <si>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</si>
  <si>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</si>
  <si>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</si>
  <si>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</si>
  <si>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</si>
  <si>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</si>
  <si>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</si>
  <si>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</si>
  <si>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</si>
  <si>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</si>
  <si>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</si>
  <si>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</si>
  <si>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</si>
  <si>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</si>
  <si>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</si>
  <si>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</si>
  <si>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</si>
  <si>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</si>
  <si>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</si>
  <si>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</si>
  <si>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</si>
  <si>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</si>
  <si>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</si>
  <si>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</si>
  <si>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</si>
  <si>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</si>
  <si>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</si>
  <si>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</si>
  <si>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</si>
  <si>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</si>
  <si>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</si>
  <si>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</si>
  <si>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</si>
  <si>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</si>
  <si>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</si>
  <si>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</si>
  <si>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</si>
  <si>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</si>
  <si>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</si>
  <si>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</si>
  <si>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</si>
  <si>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</si>
  <si>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</si>
  <si>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</si>
  <si>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</si>
  <si>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</si>
  <si>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</si>
  <si>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</si>
  <si>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</si>
  <si>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</si>
  <si>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</si>
  <si>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</si>
  <si>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</si>
  <si>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</si>
  <si>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</si>
  <si>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</si>
  <si>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</si>
  <si>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</si>
  <si>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</si>
  <si>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</si>
  <si>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</si>
  <si>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</si>
  <si>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</si>
  <si>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</si>
  <si>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</si>
  <si>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</si>
  <si>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</si>
  <si>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</si>
  <si>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</si>
  <si>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</si>
  <si>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</si>
  <si>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</si>
  <si>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</si>
  <si>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</si>
  <si>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</si>
  <si>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</si>
  <si>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</si>
  <si>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</si>
  <si>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</si>
  <si>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</si>
  <si>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</si>
  <si>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</si>
  <si>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</si>
  <si>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</si>
  <si>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</si>
  <si>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</si>
  <si>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</si>
  <si>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</si>
  <si>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</si>
  <si>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</si>
  <si>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</si>
  <si>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</si>
  <si>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</si>
  <si>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</si>
  <si>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</si>
  <si>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</si>
  <si>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</si>
  <si>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</si>
  <si>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</si>
  <si>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</si>
  <si>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</si>
  <si>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</si>
  <si>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</si>
  <si>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</si>
  <si>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</si>
  <si>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</si>
  <si>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</si>
  <si>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</si>
  <si>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</si>
  <si>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</si>
  <si>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</si>
  <si>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</si>
  <si>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</si>
  <si>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</si>
  <si>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</si>
  <si>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</si>
  <si>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</si>
  <si>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</si>
  <si>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</si>
  <si>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</si>
  <si>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</si>
  <si>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</si>
  <si>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</si>
  <si>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</si>
  <si>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</si>
  <si>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</si>
  <si>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</si>
  <si>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</si>
  <si>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</si>
  <si>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</si>
  <si>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</si>
  <si>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</si>
  <si>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</si>
  <si>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</si>
  <si>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</si>
  <si>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</si>
  <si>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</si>
  <si>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</si>
  <si>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</si>
  <si>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</si>
  <si>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</si>
  <si>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</si>
  <si>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</si>
  <si>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</si>
  <si>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</si>
  <si>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</si>
  <si>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</si>
  <si>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</si>
  <si>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</si>
  <si>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</si>
  <si>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</si>
  <si>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</si>
  <si>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</si>
  <si>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</si>
  <si>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</si>
  <si>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</si>
  <si>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</si>
  <si>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</si>
  <si>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</si>
  <si>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</si>
  <si>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</si>
  <si>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</si>
  <si>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</si>
  <si>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</si>
  <si>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</si>
  <si>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</si>
  <si>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</si>
  <si>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</si>
  <si>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</si>
  <si>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</si>
  <si>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</si>
  <si>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</si>
  <si>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</si>
  <si>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</si>
  <si>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</si>
  <si>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</si>
  <si>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</si>
  <si>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</si>
  <si>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</si>
  <si>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</si>
  <si>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</si>
  <si>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</si>
  <si>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</si>
  <si>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</si>
  <si>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</si>
  <si>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</si>
  <si>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</si>
  <si>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</si>
  <si>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</si>
  <si>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</si>
  <si>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</si>
  <si>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</si>
  <si>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</si>
  <si>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</si>
  <si>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</si>
  <si>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</si>
  <si>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</si>
  <si>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</si>
  <si>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</si>
  <si>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</si>
  <si>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</si>
  <si>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</si>
  <si>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</si>
  <si>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</si>
  <si>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</si>
  <si>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</si>
  <si>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</si>
  <si>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</si>
  <si>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</si>
  <si>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</si>
  <si>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</si>
  <si>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</si>
  <si>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</si>
  <si>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</si>
  <si>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</si>
  <si>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</si>
  <si>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</si>
  <si>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</si>
  <si>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</si>
  <si>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</si>
  <si>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</si>
  <si>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</si>
  <si>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</si>
  <si>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</si>
  <si>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</si>
  <si>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</si>
  <si>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</si>
  <si>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</si>
  <si>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</si>
  <si>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</si>
  <si>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</si>
  <si>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</si>
  <si>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</si>
  <si>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</si>
  <si>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</si>
  <si>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</si>
  <si>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</si>
  <si>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</si>
  <si>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</si>
  <si>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</si>
  <si>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</si>
  <si>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</si>
  <si>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</si>
  <si>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</si>
  <si>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</si>
  <si>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</si>
  <si>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</si>
  <si>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</si>
  <si>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</si>
  <si>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</si>
  <si>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</si>
  <si>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</si>
  <si>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</si>
  <si>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</si>
  <si>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</si>
  <si>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</si>
  <si>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</si>
  <si>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</si>
  <si>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</si>
  <si>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</si>
  <si>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</si>
  <si>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</si>
  <si>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</si>
  <si>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</si>
  <si>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</si>
  <si>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</si>
  <si>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</si>
  <si>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</si>
  <si>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</si>
  <si>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</si>
  <si>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</si>
  <si>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</si>
  <si>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</si>
  <si>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</si>
  <si>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</si>
  <si>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</si>
  <si>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</si>
  <si>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</si>
  <si>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</si>
  <si>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</si>
  <si>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</si>
  <si>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</si>
  <si>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</si>
  <si>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</si>
  <si>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</si>
  <si>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</si>
  <si>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</si>
  <si>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</si>
  <si>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</si>
  <si>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</si>
  <si>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</si>
  <si>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</si>
  <si>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</si>
  <si>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</si>
  <si>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</si>
  <si>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</si>
  <si>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</si>
  <si>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</si>
  <si>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</si>
  <si>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</si>
  <si>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</si>
  <si>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</si>
  <si>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</si>
  <si>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</si>
  <si>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</si>
  <si>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</si>
  <si>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</si>
  <si>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</si>
  <si>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</si>
  <si>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</si>
  <si>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</si>
  <si>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</si>
  <si>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</si>
  <si>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</si>
  <si>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</si>
  <si>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</si>
  <si>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</si>
  <si>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</si>
  <si>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</si>
  <si>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</si>
  <si>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</si>
  <si>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</si>
  <si>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</si>
  <si>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</si>
  <si>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</si>
  <si>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</si>
  <si>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</si>
  <si>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</si>
  <si>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</si>
  <si>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</si>
  <si>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</si>
  <si>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</si>
  <si>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</si>
  <si>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</si>
  <si>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</si>
  <si>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</si>
  <si>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</si>
  <si>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</si>
  <si>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</si>
  <si>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</si>
  <si>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</si>
  <si>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</si>
  <si>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</si>
  <si>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</si>
  <si>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CM_12_RMFEC VAD</t>
  </si>
  <si>
    <t>CM_11_RMFEC PDP</t>
  </si>
  <si>
    <t>CM_11_RMFEC VAD</t>
  </si>
  <si>
    <t>CM_10_RMFEC VAD</t>
  </si>
  <si>
    <t xml:space="preserve">CM_7_RMFEC          </t>
  </si>
  <si>
    <t xml:space="preserve">CM_8_RMFEC          </t>
  </si>
  <si>
    <t xml:space="preserve">CM_9_RMFEC          </t>
  </si>
  <si>
    <t xml:space="preserve">CM_10_RMFEC         </t>
  </si>
  <si>
    <t xml:space="preserve">CM_11_RMFEC         </t>
  </si>
  <si>
    <t xml:space="preserve">CM_12_RMFEC         </t>
  </si>
  <si>
    <t xml:space="preserve">60920700180001 </t>
  </si>
  <si>
    <t xml:space="preserve">60921700180001 </t>
  </si>
  <si>
    <t xml:space="preserve">60922700180001 </t>
  </si>
  <si>
    <t xml:space="preserve">60923700180001 </t>
  </si>
  <si>
    <t xml:space="preserve">60924700180001 </t>
  </si>
  <si>
    <t xml:space="preserve">60925700180001 </t>
  </si>
  <si>
    <t xml:space="preserve">9256011   </t>
  </si>
  <si>
    <t xml:space="preserve">9256012   </t>
  </si>
  <si>
    <t xml:space="preserve">9256013   </t>
  </si>
  <si>
    <t xml:space="preserve">9256014   </t>
  </si>
  <si>
    <t xml:space="preserve">9256015   </t>
  </si>
  <si>
    <t xml:space="preserve">9256016   </t>
  </si>
  <si>
    <t xml:space="preserve">9256017   </t>
  </si>
  <si>
    <t xml:space="preserve">9256018   </t>
  </si>
  <si>
    <t xml:space="preserve">9256019   </t>
  </si>
  <si>
    <t xml:space="preserve">9256020   </t>
  </si>
  <si>
    <t xml:space="preserve">CM_7_RMFEC PDPSC        </t>
  </si>
  <si>
    <t xml:space="preserve">CM_7_RMFEC PDP          </t>
  </si>
  <si>
    <t xml:space="preserve">CM_7_RMFEC VAD          </t>
  </si>
  <si>
    <t xml:space="preserve">CM_8_RMFEC PDP          </t>
  </si>
  <si>
    <t xml:space="preserve">CM_8_RMFEC VAD          </t>
  </si>
  <si>
    <t xml:space="preserve">CM_9_RMFEC VAD          </t>
  </si>
  <si>
    <t xml:space="preserve">CM_10_RMFEC PDPSC       </t>
  </si>
  <si>
    <t xml:space="preserve">CM_10_RMFEC PDP         </t>
  </si>
  <si>
    <t xml:space="preserve">CM_10_RMFEC VAD         </t>
  </si>
  <si>
    <t xml:space="preserve">20 RUE CARDINALE    </t>
  </si>
  <si>
    <t>28293060129</t>
  </si>
  <si>
    <t>28293060130</t>
  </si>
  <si>
    <t>28293060131</t>
  </si>
  <si>
    <t>28293060132</t>
  </si>
  <si>
    <t>28293060133</t>
  </si>
  <si>
    <t>28293060134</t>
  </si>
  <si>
    <t xml:space="preserve">8 RUE LOUBET        </t>
  </si>
  <si>
    <t xml:space="preserve">50 RUE MONCLAR      </t>
  </si>
  <si>
    <t xml:space="preserve">1 RUE AUDE          </t>
  </si>
  <si>
    <t xml:space="preserve">50 RUE MAZARINE     </t>
  </si>
  <si>
    <t xml:space="preserve">10 RUE SALLIER      </t>
  </si>
  <si>
    <t>FR5310096000409316698434C59</t>
  </si>
  <si>
    <t>FR5310096000409316698434C58</t>
  </si>
  <si>
    <t>FR5310096000409316698434C60</t>
  </si>
  <si>
    <t>FR5310096000409316698434C61</t>
  </si>
  <si>
    <t>FR5310096000409316698434C62</t>
  </si>
  <si>
    <t>FR5310096000409316698434C63</t>
  </si>
  <si>
    <t>DC92560007</t>
  </si>
  <si>
    <t>DC92560008</t>
  </si>
  <si>
    <t>DC92560009</t>
  </si>
  <si>
    <t>DC92560010</t>
  </si>
  <si>
    <t>DC92560011</t>
  </si>
  <si>
    <t>DC92560012</t>
  </si>
  <si>
    <t>C9256007</t>
  </si>
  <si>
    <t>C9256008</t>
  </si>
  <si>
    <t>C9256009</t>
  </si>
  <si>
    <t>C9256010</t>
  </si>
  <si>
    <t>C9256011</t>
  </si>
  <si>
    <t>C9256012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</si>
  <si>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</si>
  <si>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</si>
  <si>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</si>
  <si>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</si>
  <si>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</si>
  <si>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</si>
  <si>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>V10.41</t>
  </si>
  <si>
    <t>S. Mougeolle / Theodoros ZAMPETOGLOU</t>
  </si>
  <si>
    <t>S. Mougeolle</t>
  </si>
  <si>
    <t xml:space="preserve">S. Mougeolle </t>
  </si>
  <si>
    <t xml:space="preserve">Correction de alimentation de IDREM p477 pour CB et VMC ( No de remise différent pour Paiement et Remboursement ) </t>
  </si>
  <si>
    <t>V10.42</t>
  </si>
  <si>
    <t xml:space="preserve">CM_11_RMFEC VAD         </t>
  </si>
  <si>
    <t xml:space="preserve">CM_11_RMFEC PDP         </t>
  </si>
  <si>
    <t xml:space="preserve">Correction liste déroulante M36 à M40
Correction dans l'onglet Creation CRE TI VMC de la generation des zones MTINTVMC /MTRVMC/MTBQVMC sur 5 décimales ( et non sur 4) </t>
  </si>
  <si>
    <t>V10.43</t>
  </si>
  <si>
    <t>CM_13_RMFEC PDPSC</t>
  </si>
  <si>
    <t xml:space="preserve">CM_13_RMFEC PDP </t>
  </si>
  <si>
    <t>CM_13_RMFEC VAD</t>
  </si>
  <si>
    <t>CM_14_RMFEC PDP</t>
  </si>
  <si>
    <t>CM_14_RMFEC VAD</t>
  </si>
  <si>
    <t>CM_16_RMFEC VAD</t>
  </si>
  <si>
    <t>CM_16_RMFEC PDPSC</t>
  </si>
  <si>
    <t xml:space="preserve">CM_16_RMFEC PDP </t>
  </si>
  <si>
    <t>CM_17_RMFEC PDP</t>
  </si>
  <si>
    <t>CM_17_RMFEC VAD</t>
  </si>
  <si>
    <t>CM_18_RMFEC VAD</t>
  </si>
  <si>
    <t xml:space="preserve">CM_13_RMFEC         </t>
  </si>
  <si>
    <t xml:space="preserve">CM_14_RMFEC         </t>
  </si>
  <si>
    <t xml:space="preserve">CM_15_RMFEC         </t>
  </si>
  <si>
    <t xml:space="preserve">CM_16_RMFEC         </t>
  </si>
  <si>
    <t>CM_15_RMFEC VAD</t>
  </si>
  <si>
    <t xml:space="preserve">CM_17_RMFEC         </t>
  </si>
  <si>
    <t xml:space="preserve">CM_18_RMFEC         </t>
  </si>
  <si>
    <t xml:space="preserve">60926700180001 </t>
  </si>
  <si>
    <t xml:space="preserve">60927700180001 </t>
  </si>
  <si>
    <t xml:space="preserve">60928700180001 </t>
  </si>
  <si>
    <t xml:space="preserve">60929700180001 </t>
  </si>
  <si>
    <t xml:space="preserve">60930700180001 </t>
  </si>
  <si>
    <t xml:space="preserve">60931700180001 </t>
  </si>
  <si>
    <t xml:space="preserve">9256021   </t>
  </si>
  <si>
    <t xml:space="preserve">9256022   </t>
  </si>
  <si>
    <t xml:space="preserve">9256023   </t>
  </si>
  <si>
    <t xml:space="preserve">9256024   </t>
  </si>
  <si>
    <t xml:space="preserve">9256025   </t>
  </si>
  <si>
    <t xml:space="preserve">9256026   </t>
  </si>
  <si>
    <t xml:space="preserve">9256027    </t>
  </si>
  <si>
    <t xml:space="preserve">9256028   </t>
  </si>
  <si>
    <t xml:space="preserve">9256029   </t>
  </si>
  <si>
    <t xml:space="preserve">9256030   </t>
  </si>
  <si>
    <t>28293060135</t>
  </si>
  <si>
    <t>28293060136</t>
  </si>
  <si>
    <t>28293060137</t>
  </si>
  <si>
    <t>28293060138</t>
  </si>
  <si>
    <t>28293060139</t>
  </si>
  <si>
    <t>16 RUE DE LA CANTAPE</t>
  </si>
  <si>
    <t>78 RUE DE LA FIGAIRA</t>
  </si>
  <si>
    <t>27 AVENUE DE LA CROI</t>
  </si>
  <si>
    <t>5 RUE DU POIDS DU RO</t>
  </si>
  <si>
    <t>132 RUE VINCENT EUVR</t>
  </si>
  <si>
    <t xml:space="preserve">15 RUE DE RETHEL    </t>
  </si>
  <si>
    <t>DC92560013</t>
  </si>
  <si>
    <t>DC92560014</t>
  </si>
  <si>
    <t>DC92560015</t>
  </si>
  <si>
    <t>DC92560016</t>
  </si>
  <si>
    <t>DC92560017</t>
  </si>
  <si>
    <t>DC92560018</t>
  </si>
  <si>
    <t>FR5310096000409316698434C64</t>
  </si>
  <si>
    <t>FR5310096000409316698434C65</t>
  </si>
  <si>
    <t>FR5310096000409316698434C66</t>
  </si>
  <si>
    <t>FR5310096000409316698434C67</t>
  </si>
  <si>
    <t>FR5310096000409316698434C68</t>
  </si>
  <si>
    <t>FR5310096000409316698434C69</t>
  </si>
  <si>
    <t>FR7617028922821276386284539</t>
  </si>
  <si>
    <t>FR7617028922821276386284540</t>
  </si>
  <si>
    <t>FR7617028922821276386284541</t>
  </si>
  <si>
    <t>FR7617028922821276386284542</t>
  </si>
  <si>
    <t>FR7617028922821276386284543</t>
  </si>
  <si>
    <t>FR7617028922821276386284544</t>
  </si>
  <si>
    <t>C9256013</t>
  </si>
  <si>
    <t>C9256014</t>
  </si>
  <si>
    <t>C9256015</t>
  </si>
  <si>
    <t>C9256016</t>
  </si>
  <si>
    <t>C9256017</t>
  </si>
  <si>
    <t>C9256018</t>
  </si>
  <si>
    <t xml:space="preserve">CM_12_RMFEC VAD         </t>
  </si>
  <si>
    <t xml:space="preserve">CM_13_RMFEC PDPSC       </t>
  </si>
  <si>
    <t xml:space="preserve">CM_13_RMFEC PDP         </t>
  </si>
  <si>
    <t xml:space="preserve">CM_13_RMFEC VAD         </t>
  </si>
  <si>
    <t xml:space="preserve">CM_14_RMFEC PDP         </t>
  </si>
  <si>
    <t xml:space="preserve">CM_14_RMFEC VAD         </t>
  </si>
  <si>
    <t xml:space="preserve">CM_15_RMFEC VAD         </t>
  </si>
  <si>
    <t xml:space="preserve">CM_16_RMFEC PDPSC       </t>
  </si>
  <si>
    <t xml:space="preserve">CM_16_RMFEC PDP         </t>
  </si>
  <si>
    <t xml:space="preserve">CM_16_RMFEC VAD         </t>
  </si>
  <si>
    <t xml:space="preserve">CM_17_RMFEC PDP         </t>
  </si>
  <si>
    <t xml:space="preserve">CM_17_RMFEC VAD         </t>
  </si>
  <si>
    <t xml:space="preserve">CM_18_RMFEC VAD         </t>
  </si>
  <si>
    <t>Ajouts des clients utilisés pour le R7 RMFEC dans l'onglet Liste déroulante</t>
  </si>
  <si>
    <t>V10.44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</si>
</sst>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4472C4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9" fillId="0" borderId="0" applyFont="0" applyFill="0" applyBorder="0" applyAlignment="0" applyProtection="0"/>
    <xf numFmtId="0" fontId="21" fillId="0" borderId="0"/>
    <xf numFmtId="43" fontId="19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49" fontId="0" fillId="0" borderId="0" xfId="0" applyNumberFormat="1" applyFill="1"/>
    <xf numFmtId="0" fontId="30" fillId="15" borderId="0" xfId="0" applyFont="1" applyFill="1" applyAlignment="1">
      <alignment horizontal="right" vertical="center"/>
    </xf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/>
    <cellStyle name="Normal" xfId="0" builtinId="0"/>
    <cellStyle name="Normal 2" xfId="2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2"/>
  <sheetViews>
    <sheetView workbookViewId="0">
      <selection activeCell="E17" sqref="E17"/>
    </sheetView>
  </sheetViews>
  <sheetFormatPr baseColWidth="10" defaultRowHeight="15" x14ac:dyDescent="0.25"/>
  <cols>
    <col min="1" max="1" width="45.85546875" bestFit="1" customWidth="1"/>
    <col min="3" max="3" width="35.7109375" bestFit="1" customWidth="1"/>
    <col min="5" max="5" width="73.5703125" bestFit="1" customWidth="1"/>
  </cols>
  <sheetData>
    <row r="1" spans="1:5" x14ac:dyDescent="0.25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25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25">
      <c r="A3" s="99" t="s">
        <v>1018</v>
      </c>
      <c r="B3" s="99" t="s">
        <v>1019</v>
      </c>
      <c r="C3" s="99" t="s">
        <v>1241</v>
      </c>
      <c r="D3" s="100">
        <v>44398</v>
      </c>
      <c r="E3" t="s">
        <v>1020</v>
      </c>
    </row>
    <row r="4" spans="1:5" x14ac:dyDescent="0.25">
      <c r="A4" s="99" t="s">
        <v>1018</v>
      </c>
      <c r="B4" s="99" t="s">
        <v>1104</v>
      </c>
      <c r="C4" s="99" t="s">
        <v>1241</v>
      </c>
      <c r="D4" s="100">
        <v>44403</v>
      </c>
      <c r="E4" t="s">
        <v>1105</v>
      </c>
    </row>
    <row r="5" spans="1:5" ht="45" x14ac:dyDescent="0.25">
      <c r="A5" s="99" t="s">
        <v>1018</v>
      </c>
      <c r="B5" s="99" t="s">
        <v>1155</v>
      </c>
      <c r="C5" s="99" t="s">
        <v>1241</v>
      </c>
      <c r="D5" s="100">
        <v>44403</v>
      </c>
      <c r="E5" s="126" t="s">
        <v>1156</v>
      </c>
    </row>
    <row r="6" spans="1:5" ht="45" x14ac:dyDescent="0.25">
      <c r="B6" s="99" t="s">
        <v>1155</v>
      </c>
      <c r="C6" s="99" t="s">
        <v>1241</v>
      </c>
      <c r="D6" s="100">
        <v>44403</v>
      </c>
      <c r="E6" s="126" t="s">
        <v>1157</v>
      </c>
    </row>
    <row r="7" spans="1:5" x14ac:dyDescent="0.25">
      <c r="E7" t="s">
        <v>1158</v>
      </c>
    </row>
    <row r="8" spans="1:5" x14ac:dyDescent="0.25">
      <c r="E8" t="s">
        <v>1159</v>
      </c>
    </row>
    <row r="9" spans="1:5" x14ac:dyDescent="0.25">
      <c r="B9" s="99" t="s">
        <v>1239</v>
      </c>
      <c r="C9" s="99" t="s">
        <v>1240</v>
      </c>
      <c r="D9" s="100">
        <v>44405</v>
      </c>
      <c r="E9" s="99" t="s">
        <v>1105</v>
      </c>
    </row>
    <row r="10" spans="1:5" x14ac:dyDescent="0.25">
      <c r="B10" s="99" t="s">
        <v>1244</v>
      </c>
      <c r="C10" s="99" t="s">
        <v>1242</v>
      </c>
      <c r="D10" s="100">
        <v>44405</v>
      </c>
      <c r="E10" t="s">
        <v>1243</v>
      </c>
    </row>
    <row r="11" spans="1:5" ht="45" x14ac:dyDescent="0.25">
      <c r="B11" s="99" t="s">
        <v>1248</v>
      </c>
      <c r="C11" s="99" t="s">
        <v>1242</v>
      </c>
      <c r="D11" s="100">
        <v>44412</v>
      </c>
      <c r="E11" s="126" t="s">
        <v>1247</v>
      </c>
    </row>
    <row r="12" spans="1:5" x14ac:dyDescent="0.25">
      <c r="B12" t="s">
        <v>1332</v>
      </c>
      <c r="C12" s="99" t="s">
        <v>1240</v>
      </c>
      <c r="D12" s="100">
        <v>44413</v>
      </c>
      <c r="E12" s="99" t="s">
        <v>1331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H507"/>
  <sheetViews>
    <sheetView zoomScaleNormal="100" workbookViewId="0">
      <pane xSplit="15" ySplit="7" topLeftCell="P8" activePane="bottomRight" state="frozen"/>
      <selection pane="topRight" activeCell="P1" sqref="P1"/>
      <selection pane="bottomLeft" activeCell="A8" sqref="A8"/>
      <selection pane="bottomRight" activeCell="C29" sqref="C29:C30"/>
    </sheetView>
  </sheetViews>
  <sheetFormatPr baseColWidth="10" defaultColWidth="10.85546875" defaultRowHeight="15" x14ac:dyDescent="0.25"/>
  <cols>
    <col min="1" max="1" width="21.7109375" style="3" customWidth="1"/>
    <col min="2" max="2" width="18" style="3" bestFit="1" customWidth="1"/>
    <col min="3" max="3" width="23.85546875" style="3" customWidth="1"/>
    <col min="4" max="4" width="11.42578125" style="3" customWidth="1"/>
    <col min="5" max="5" width="10.85546875" style="3"/>
    <col min="6" max="6" width="16.7109375" style="1" bestFit="1" customWidth="1"/>
    <col min="7" max="7" width="21.28515625" style="3" bestFit="1" customWidth="1"/>
    <col min="8" max="8" width="16.7109375" style="3" bestFit="1" customWidth="1"/>
    <col min="9" max="9" width="16.7109375" style="3" customWidth="1"/>
    <col min="10" max="10" width="14.140625" style="3" bestFit="1" customWidth="1"/>
    <col min="11" max="11" width="16.5703125" style="3" customWidth="1"/>
    <col min="12" max="12" width="12.42578125" style="112" customWidth="1"/>
    <col min="13" max="14" width="8.85546875" style="3" customWidth="1"/>
    <col min="15" max="15" width="9.7109375" style="40" customWidth="1"/>
    <col min="16" max="16" width="22.85546875" style="9" customWidth="1"/>
    <col min="17" max="17" width="18.7109375" style="1" customWidth="1"/>
    <col min="18" max="18" width="19.5703125" style="1" customWidth="1"/>
    <col min="19" max="19" width="19.5703125" style="19" customWidth="1"/>
    <col min="20" max="22" width="19.5703125" style="1" customWidth="1"/>
    <col min="23" max="23" width="41.28515625" style="1" bestFit="1" customWidth="1"/>
    <col min="24" max="24" width="19.5703125" style="1" customWidth="1"/>
    <col min="25" max="25" width="25.140625" style="1" customWidth="1"/>
    <col min="26" max="29" width="19.5703125" style="1" customWidth="1"/>
    <col min="30" max="30" width="22.140625" style="19" customWidth="1"/>
    <col min="31" max="37" width="19.5703125" style="1" customWidth="1"/>
    <col min="38" max="38" width="26.5703125" style="1" customWidth="1"/>
    <col min="39" max="40" width="19.5703125" style="1" customWidth="1"/>
    <col min="41" max="41" width="21.28515625" style="1" bestFit="1" customWidth="1"/>
    <col min="42" max="58" width="19.5703125" style="1" customWidth="1"/>
    <col min="59" max="59" width="20.85546875" style="1" bestFit="1" customWidth="1"/>
    <col min="60" max="64" width="19.5703125" style="1" customWidth="1"/>
    <col min="65" max="66" width="20.85546875" style="1" bestFit="1" customWidth="1"/>
    <col min="67" max="69" width="19.5703125" style="1" customWidth="1"/>
    <col min="70" max="70" width="38.140625" style="1" bestFit="1" customWidth="1"/>
    <col min="71" max="73" width="19.5703125" style="1" customWidth="1"/>
    <col min="74" max="74" width="31.7109375" style="1" bestFit="1" customWidth="1"/>
    <col min="75" max="76" width="19.5703125" style="1" customWidth="1"/>
    <col min="77" max="77" width="62.42578125" style="1" customWidth="1"/>
    <col min="78" max="86" width="19.5703125" style="1" customWidth="1"/>
    <col min="87" max="16384" width="10.85546875" style="1"/>
  </cols>
  <sheetData>
    <row r="1" spans="1:86" s="10" customFormat="1" ht="18.600000000000001" customHeight="1" x14ac:dyDescent="0.3">
      <c r="A1" s="129" t="s">
        <v>605</v>
      </c>
      <c r="B1" s="129"/>
      <c r="C1" s="129"/>
      <c r="D1" s="129"/>
      <c r="E1" s="129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25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25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25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25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25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1153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5" x14ac:dyDescent="0.25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1106</v>
      </c>
      <c r="J7" s="114" t="s">
        <v>952</v>
      </c>
      <c r="K7" s="114" t="s">
        <v>1151</v>
      </c>
      <c r="L7" s="116" t="s">
        <v>1154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25">
      <c r="A8" s="46" t="s">
        <v>905</v>
      </c>
      <c r="B8" s="46" t="s">
        <v>796</v>
      </c>
      <c r="C8" s="22" t="str">
        <f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000021702892282513264KHYODHNJ313112021080460926700180001 00000000000075189782TI S           af2342567891FAC2021080515 RUE DE RETHEL    13250CM_13_RMFEC         000000000000     17028922822829306013493001      9256022                                        978020000000000007503                     CM_13_RMFEC VAD         0508210000001561700000000000074730000000000007518     20210805000000000045000000000015 0000046432165461313564612021080500000000000120210804MONEXT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44413</v>
      </c>
      <c r="G8" s="20" t="s">
        <v>1251</v>
      </c>
      <c r="H8" s="21">
        <v>75.180000000000007</v>
      </c>
      <c r="I8" s="21">
        <v>0.45</v>
      </c>
      <c r="J8" s="21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20210804</v>
      </c>
      <c r="AF8" s="20" t="str">
        <f>VLOOKUP(G8,'Listes déroulantes'!G:I,3,FALSE)</f>
        <v xml:space="preserve">60926700180001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0">TEXT(F8,"aaaammjj")</f>
        <v>20210805</v>
      </c>
      <c r="AO8" s="20" t="str">
        <f>VLOOKUP(G8,'Listes déroulantes'!G:O,9,FALSE)</f>
        <v xml:space="preserve">15 RUE DE RETHEL    </v>
      </c>
      <c r="AP8" s="20" t="s">
        <v>75</v>
      </c>
      <c r="AQ8" s="20">
        <v>250</v>
      </c>
      <c r="AR8" s="20" t="str">
        <f>VLOOKUP(G8,'Listes déroulantes'!G:H,2,FALSE)</f>
        <v xml:space="preserve">CM_13_RMFEC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28293060134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9256022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1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CM_13_RMFEC VAD         </v>
      </c>
      <c r="BJ8" s="20" t="str">
        <f t="shared" ref="BJ8" si="2">TEXT(F8,"jjmmaa")</f>
        <v>050821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3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4">TEXT(F8,"aaaammjj")</f>
        <v>20210805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5">TEXT(F8,"aaaammjj")</f>
        <v>20210805</v>
      </c>
      <c r="BX8" s="20" t="s">
        <v>63</v>
      </c>
      <c r="BY8" s="27" t="str">
        <f t="shared" ref="BY8" si="6">CONCATENATE("000001",TEXT(F8-1,"aaaammjj"),"MONEXT     ")</f>
        <v xml:space="preserve">00000120210804MONEXT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7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25">
      <c r="A9" s="46" t="s">
        <v>906</v>
      </c>
      <c r="B9" s="46" t="s">
        <v>796</v>
      </c>
      <c r="C9" s="22" t="str">
        <f t="shared" ref="C9:C48" si="8">IF(B9="OUI",CONCATENATE(Q9,R9,S9,T9,U9,V9,W9,X9,Y9,Z9,AA9,AB9,AC9,AD9,AE9,AF9,AG9,AH9,AI9,AJ9,AK9,AL9,AM9,AN9,AO9,AP9,AQ9,AR9,AS9,AT9,AU9,AV9,AW9,AX9,AY9,AZ9,BA9,BB9,BC9,BD9,BE9,BF9,BG9,BH9,BI9,BJ9,BK9,BL9,BM9,BN9,BO9,BP9,BQ9,BR9,BS9,BT9,BU9,BV9,BW9,BX9,BY9,BZ9,CA9,CB9,CC9,CD9,CE9,CF9,CG9,CH9),"CRE NON ACTIF")</f>
        <v xml:space="preserve">14000000Z01702817028XATRI    000021702892282513264KHYODHNJ313122021080460926700180001 00000000000050009782TI S           af2342567892FAC2021080515 RUE DE RETHEL    14251CM_13_RMFEC         000000000000     17028922822829306013493001      9256022                                        978020000000000004990                     CM_13_RMFEC VAD         0508210000001561700000000000049700000000000005000     20210805000000000030000000000010 0000146432165461313564612021080500000100000120210804MONEXT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44413</v>
      </c>
      <c r="G9" s="20" t="s">
        <v>1251</v>
      </c>
      <c r="H9" s="21">
        <v>50</v>
      </c>
      <c r="I9" s="21">
        <v>0.3</v>
      </c>
      <c r="J9" s="21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20210804</v>
      </c>
      <c r="AF9" s="20" t="str">
        <f>VLOOKUP(G9,'Listes déroulantes'!G:I,3,FALSE)</f>
        <v xml:space="preserve">60926700180001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20210805</v>
      </c>
      <c r="AO9" s="20" t="str">
        <f>VLOOKUP(G9,'Listes déroulantes'!G:O,9,FALSE)</f>
        <v xml:space="preserve">15 RUE DE RETHEL    </v>
      </c>
      <c r="AP9" s="20" t="s">
        <v>62</v>
      </c>
      <c r="AQ9" s="20">
        <v>251</v>
      </c>
      <c r="AR9" s="20" t="str">
        <f>VLOOKUP(G9,'Listes déroulantes'!G:H,2,FALSE)</f>
        <v xml:space="preserve">CM_13_RMFEC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28293060134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9256022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1"/>
        <v>0000000000004990</v>
      </c>
      <c r="BH9" s="20" t="s">
        <v>83</v>
      </c>
      <c r="BI9" s="20" t="str">
        <f>VLOOKUP(G9,'Listes déroulantes'!G:M,7,FALSE)</f>
        <v xml:space="preserve">CM_13_RMFEC VAD         </v>
      </c>
      <c r="BJ9" s="20" t="str">
        <f t="shared" ref="BJ9:BJ48" si="12">TEXT(F9,"jjmmaa")</f>
        <v>050821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20210805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1108</v>
      </c>
      <c r="BV9" s="34" t="s">
        <v>457</v>
      </c>
      <c r="BW9" s="23" t="str">
        <f t="shared" ref="BW9:BW48" si="18">TEXT(F9,"aaaammjj")</f>
        <v>20210805</v>
      </c>
      <c r="BX9" s="20" t="s">
        <v>1109</v>
      </c>
      <c r="BY9" s="27" t="str">
        <f t="shared" ref="BY9:BY28" si="19">CONCATENATE("000001",TEXT(F9-1,"aaaammjj"),"MONEXT     ")</f>
        <v xml:space="preserve">00000120210804MONEXT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25">
      <c r="A10" s="46" t="s">
        <v>907</v>
      </c>
      <c r="B10" s="46" t="s">
        <v>796</v>
      </c>
      <c r="C10" s="22" t="str">
        <f t="shared" si="8"/>
        <v xml:space="preserve">14000000Z01702817028XATRI    000021702892282513264KHYODHNJ313132021080460927700180001 00000000000045009782TI S           af2342567893FAC20210805132 RUE VINCENT EUVR15252CM_14_RMFEC         000000000000     17028922822829306013593001      9256024                                        978020000000000004491                     CM_14_RMFEC VAD         0508210000001561700000000000044730000000000004500     20210805000000000027000000000009 0000246432165461313564612021080500000200000120210804MONEXT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44413</v>
      </c>
      <c r="G10" s="20" t="s">
        <v>1253</v>
      </c>
      <c r="H10" s="21">
        <v>45</v>
      </c>
      <c r="I10" s="21">
        <v>0.27</v>
      </c>
      <c r="J10" s="21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20210804</v>
      </c>
      <c r="AF10" s="20" t="str">
        <f>VLOOKUP(G10,'Listes déroulantes'!G:I,3,FALSE)</f>
        <v xml:space="preserve">60927700180001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20210805</v>
      </c>
      <c r="AO10" s="20" t="str">
        <f>VLOOKUP(G10,'Listes déroulantes'!G:O,9,FALSE)</f>
        <v>132 RUE VINCENT EUVR</v>
      </c>
      <c r="AP10" s="20" t="s">
        <v>1110</v>
      </c>
      <c r="AQ10" s="20">
        <v>252</v>
      </c>
      <c r="AR10" s="20" t="str">
        <f>VLOOKUP(G10,'Listes déroulantes'!G:H,2,FALSE)</f>
        <v xml:space="preserve">CM_14_RMFEC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28293060135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9256024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1"/>
        <v>0000000000004491</v>
      </c>
      <c r="BH10" s="20" t="s">
        <v>83</v>
      </c>
      <c r="BI10" s="20" t="str">
        <f>VLOOKUP(G10,'Listes déroulantes'!G:M,7,FALSE)</f>
        <v xml:space="preserve">CM_14_RMFEC VAD         </v>
      </c>
      <c r="BJ10" s="20" t="str">
        <f t="shared" si="12"/>
        <v>050821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20210805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1111</v>
      </c>
      <c r="BV10" s="34" t="s">
        <v>457</v>
      </c>
      <c r="BW10" s="23" t="str">
        <f t="shared" si="18"/>
        <v>20210805</v>
      </c>
      <c r="BX10" s="20" t="s">
        <v>1112</v>
      </c>
      <c r="BY10" s="27" t="str">
        <f t="shared" si="19"/>
        <v xml:space="preserve">00000120210804MONEXT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25">
      <c r="A11" s="46" t="s">
        <v>908</v>
      </c>
      <c r="B11" s="46" t="s">
        <v>796</v>
      </c>
      <c r="C11" s="22" t="str">
        <f t="shared" si="8"/>
        <v xml:space="preserve">14000000Z01702817028XATRI    000021702892282513264KHYODHNJ313142021080460927700180001 00000000000032009782TI S           af2342567894FAC20210805132 RUE VINCENT EUVR16253CM_14_RMFEC         000000000000     17028922822829306013593001      9256024                                        978020000000000003194                     CM_14_RMFEC VAD         0508210000001561700000000000031810000000000003200     20210805000000000019000000000006 0000346432165461313564612021080500000300000120210804MONEXT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44413</v>
      </c>
      <c r="G11" s="20" t="s">
        <v>1253</v>
      </c>
      <c r="H11" s="21">
        <v>32</v>
      </c>
      <c r="I11" s="21">
        <v>0.19</v>
      </c>
      <c r="J11" s="21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20210804</v>
      </c>
      <c r="AF11" s="20" t="str">
        <f>VLOOKUP(G11,'Listes déroulantes'!G:I,3,FALSE)</f>
        <v xml:space="preserve">60927700180001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20210805</v>
      </c>
      <c r="AO11" s="20" t="str">
        <f>VLOOKUP(G11,'Listes déroulantes'!G:O,9,FALSE)</f>
        <v>132 RUE VINCENT EUVR</v>
      </c>
      <c r="AP11" s="20" t="s">
        <v>803</v>
      </c>
      <c r="AQ11" s="20">
        <v>253</v>
      </c>
      <c r="AR11" s="20" t="str">
        <f>VLOOKUP(G11,'Listes déroulantes'!G:H,2,FALSE)</f>
        <v xml:space="preserve">CM_14_RMFEC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28293060135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9256024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1"/>
        <v>0000000000003194</v>
      </c>
      <c r="BH11" s="20" t="s">
        <v>83</v>
      </c>
      <c r="BI11" s="20" t="str">
        <f>VLOOKUP(G11,'Listes déroulantes'!G:M,7,FALSE)</f>
        <v xml:space="preserve">CM_14_RMFEC VAD         </v>
      </c>
      <c r="BJ11" s="20" t="str">
        <f t="shared" si="12"/>
        <v>050821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20210805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1113</v>
      </c>
      <c r="BV11" s="34" t="s">
        <v>457</v>
      </c>
      <c r="BW11" s="23" t="str">
        <f t="shared" si="18"/>
        <v>20210805</v>
      </c>
      <c r="BX11" s="20" t="s">
        <v>674</v>
      </c>
      <c r="BY11" s="27" t="str">
        <f t="shared" si="19"/>
        <v xml:space="preserve">00000120210804MONEXT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25">
      <c r="A12" s="46" t="s">
        <v>909</v>
      </c>
      <c r="B12" s="46" t="s">
        <v>796</v>
      </c>
      <c r="C12" s="22" t="str">
        <f t="shared" si="8"/>
        <v xml:space="preserve">14000000Z01702817028XATRI    000021702892282513264KHYODHNJ313152021080460927700180001 00000000000026009782TI S           af2342567895FAC20210805132 RUE VINCENT EUVR17254CM_14_RMFEC         000000000000     17028922822829306013593001      9256023                                        978020000000000002595                     CM_14_RMFEC PDP         0508210000001561700000000000025840000000000002600     20210805000000000016000000000005 0000446432165461313564612021080500000400000120210804MONEXT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44413</v>
      </c>
      <c r="G12" s="20" t="s">
        <v>1252</v>
      </c>
      <c r="H12" s="21">
        <v>26</v>
      </c>
      <c r="I12" s="21">
        <v>0.16</v>
      </c>
      <c r="J12" s="21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20210804</v>
      </c>
      <c r="AF12" s="20" t="str">
        <f>VLOOKUP(G12,'Listes déroulantes'!G:I,3,FALSE)</f>
        <v xml:space="preserve">60927700180001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20210805</v>
      </c>
      <c r="AO12" s="20" t="str">
        <f>VLOOKUP(G12,'Listes déroulantes'!G:O,9,FALSE)</f>
        <v>132 RUE VINCENT EUVR</v>
      </c>
      <c r="AP12" s="20" t="s">
        <v>804</v>
      </c>
      <c r="AQ12" s="20">
        <v>254</v>
      </c>
      <c r="AR12" s="20" t="str">
        <f>VLOOKUP(G12,'Listes déroulantes'!G:H,2,FALSE)</f>
        <v xml:space="preserve">CM_14_RMFEC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28293060135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9256023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1"/>
        <v>0000000000002595</v>
      </c>
      <c r="BH12" s="20" t="s">
        <v>83</v>
      </c>
      <c r="BI12" s="20" t="str">
        <f>VLOOKUP(G12,'Listes déroulantes'!G:M,7,FALSE)</f>
        <v xml:space="preserve">CM_14_RMFEC PDP         </v>
      </c>
      <c r="BJ12" s="20" t="str">
        <f t="shared" si="12"/>
        <v>050821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20210805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1114</v>
      </c>
      <c r="BV12" s="34" t="s">
        <v>457</v>
      </c>
      <c r="BW12" s="23" t="str">
        <f t="shared" si="18"/>
        <v>20210805</v>
      </c>
      <c r="BX12" s="20" t="s">
        <v>675</v>
      </c>
      <c r="BY12" s="27" t="str">
        <f t="shared" si="19"/>
        <v xml:space="preserve">00000120210804MONEXT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25">
      <c r="A13" s="46" t="s">
        <v>910</v>
      </c>
      <c r="B13" s="46" t="s">
        <v>796</v>
      </c>
      <c r="C13" s="22" t="str">
        <f t="shared" si="8"/>
        <v xml:space="preserve">14000000Z01702817028XATRI    000021702892282513264KHYODHNJ313162021080460928700180001 00000000000102569782TI S           af2342567896FAC202108055 RUE DU POIDS DU RO18255CM_15_RMFEC         000000000000     17028922822829306013693001      9256025                                        978020000000000010235                     CM_15_RMFEC VAD         0508210000001561700000000000101940000000000010256     20210805000000000062000000000021 0000546432165461313564612021080500000500000120210804MONEXT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44413</v>
      </c>
      <c r="G13" s="20" t="s">
        <v>1264</v>
      </c>
      <c r="H13" s="21">
        <v>102.56</v>
      </c>
      <c r="I13" s="21">
        <v>0.62</v>
      </c>
      <c r="J13" s="21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20210804</v>
      </c>
      <c r="AF13" s="20" t="str">
        <f>VLOOKUP(G13,'Listes déroulantes'!G:I,3,FALSE)</f>
        <v xml:space="preserve">60928700180001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20210805</v>
      </c>
      <c r="AO13" s="20" t="str">
        <f>VLOOKUP(G13,'Listes déroulantes'!G:O,9,FALSE)</f>
        <v>5 RUE DU POIDS DU RO</v>
      </c>
      <c r="AP13" s="20" t="s">
        <v>805</v>
      </c>
      <c r="AQ13" s="20">
        <v>255</v>
      </c>
      <c r="AR13" s="20" t="str">
        <f>VLOOKUP(G13,'Listes déroulantes'!G:H,2,FALSE)</f>
        <v xml:space="preserve">CM_15_RMFEC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28293060136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9256025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1"/>
        <v>0000000000010235</v>
      </c>
      <c r="BH13" s="20" t="s">
        <v>83</v>
      </c>
      <c r="BI13" s="20" t="str">
        <f>VLOOKUP(G13,'Listes déroulantes'!G:M,7,FALSE)</f>
        <v xml:space="preserve">CM_15_RMFEC VAD         </v>
      </c>
      <c r="BJ13" s="20" t="str">
        <f t="shared" si="12"/>
        <v>050821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20210805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1115</v>
      </c>
      <c r="BV13" s="34" t="s">
        <v>457</v>
      </c>
      <c r="BW13" s="23" t="str">
        <f t="shared" si="18"/>
        <v>20210805</v>
      </c>
      <c r="BX13" s="20" t="s">
        <v>676</v>
      </c>
      <c r="BY13" s="27" t="str">
        <f t="shared" si="19"/>
        <v xml:space="preserve">00000120210804MONEXT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25">
      <c r="A14" s="46" t="s">
        <v>911</v>
      </c>
      <c r="B14" s="46" t="s">
        <v>797</v>
      </c>
      <c r="C14" s="22" t="str">
        <f t="shared" si="8"/>
        <v>CRE NON ACTIF</v>
      </c>
      <c r="D14" s="20" t="s">
        <v>299</v>
      </c>
      <c r="E14" s="20" t="s">
        <v>260</v>
      </c>
      <c r="F14" s="94">
        <v>44397</v>
      </c>
      <c r="G14" s="20" t="s">
        <v>370</v>
      </c>
      <c r="H14" s="21">
        <v>5.54</v>
      </c>
      <c r="I14" s="21">
        <v>2.5</v>
      </c>
      <c r="J14" s="21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20210719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20210720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1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200721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20210720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1116</v>
      </c>
      <c r="BV14" s="34" t="s">
        <v>457</v>
      </c>
      <c r="BW14" s="23" t="str">
        <f t="shared" si="18"/>
        <v>20210720</v>
      </c>
      <c r="BX14" s="20" t="s">
        <v>677</v>
      </c>
      <c r="BY14" s="27" t="str">
        <f t="shared" si="19"/>
        <v xml:space="preserve">00000120210719MONEXT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25">
      <c r="A15" s="46" t="s">
        <v>912</v>
      </c>
      <c r="B15" s="46" t="s">
        <v>797</v>
      </c>
      <c r="C15" s="22" t="str">
        <f t="shared" si="8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1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1117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25">
      <c r="A16" s="46" t="s">
        <v>913</v>
      </c>
      <c r="B16" s="46" t="s">
        <v>797</v>
      </c>
      <c r="C16" s="22" t="str">
        <f t="shared" si="8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1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1118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25">
      <c r="A17" s="46" t="s">
        <v>914</v>
      </c>
      <c r="B17" s="46" t="s">
        <v>797</v>
      </c>
      <c r="C17" s="22" t="str">
        <f t="shared" si="8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1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1119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25">
      <c r="A18" s="46" t="s">
        <v>915</v>
      </c>
      <c r="B18" s="46" t="s">
        <v>797</v>
      </c>
      <c r="C18" s="22" t="str">
        <f t="shared" si="8"/>
        <v>CRE NON ACTIF</v>
      </c>
      <c r="D18" s="20" t="s">
        <v>299</v>
      </c>
      <c r="E18" s="20" t="s">
        <v>260</v>
      </c>
      <c r="F18" s="94">
        <v>44375</v>
      </c>
      <c r="G18" s="20" t="s">
        <v>370</v>
      </c>
      <c r="H18" s="21">
        <v>2.4</v>
      </c>
      <c r="I18" s="21">
        <v>0.25</v>
      </c>
      <c r="J18" s="21">
        <v>0.1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20210627</v>
      </c>
      <c r="AF18" s="20" t="str">
        <f>VLOOKUP(G18,'Listes déroulantes'!G:I,3,FALSE)</f>
        <v xml:space="preserve">49769047900025 </v>
      </c>
      <c r="AG18" s="24" t="str">
        <f t="shared" si="10"/>
        <v>0000000000000240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20210628</v>
      </c>
      <c r="AO18" s="20" t="str">
        <f>VLOOKUP(G18,'Listes déroulantes'!G:O,9,FALSE)</f>
        <v xml:space="preserve">59 MARCQ EN BAROE   </v>
      </c>
      <c r="AP18" s="20" t="s">
        <v>810</v>
      </c>
      <c r="AQ18" s="20">
        <v>260</v>
      </c>
      <c r="AR18" s="20" t="str">
        <f>VLOOKUP(G18,'Listes déroulantes'!G:H,2,FALSE)</f>
        <v>SAS GUY DEMARLE GD P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02608442940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9255005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1"/>
        <v>0000000000000230</v>
      </c>
      <c r="BH18" s="20" t="s">
        <v>83</v>
      </c>
      <c r="BI18" s="20" t="str">
        <f>VLOOKUP(G18,'Listes déroulantes'!G:M,7,FALSE)</f>
        <v xml:space="preserve">GUY DEMARLE             </v>
      </c>
      <c r="BJ18" s="20" t="str">
        <f t="shared" si="12"/>
        <v>280621</v>
      </c>
      <c r="BK18" s="20" t="s">
        <v>63</v>
      </c>
      <c r="BL18" s="20" t="s">
        <v>86</v>
      </c>
      <c r="BM18" s="20" t="str">
        <f t="shared" si="13"/>
        <v>0000000000000215</v>
      </c>
      <c r="BN18" s="20" t="str">
        <f t="shared" si="14"/>
        <v>0000000000000240</v>
      </c>
      <c r="BO18" s="20" t="s">
        <v>77</v>
      </c>
      <c r="BP18" s="20" t="s">
        <v>67</v>
      </c>
      <c r="BQ18" s="23" t="str">
        <f t="shared" si="15"/>
        <v>20210628</v>
      </c>
      <c r="BR18" s="20" t="str">
        <f t="shared" si="16"/>
        <v>000000000025</v>
      </c>
      <c r="BS18" s="20" t="str">
        <f t="shared" si="17"/>
        <v>000000000010</v>
      </c>
      <c r="BT18" s="20" t="s">
        <v>77</v>
      </c>
      <c r="BU18" s="20" t="s">
        <v>1120</v>
      </c>
      <c r="BV18" s="34" t="s">
        <v>457</v>
      </c>
      <c r="BW18" s="23" t="str">
        <f t="shared" si="18"/>
        <v>20210628</v>
      </c>
      <c r="BX18" s="20" t="s">
        <v>681</v>
      </c>
      <c r="BY18" s="27" t="str">
        <f t="shared" si="19"/>
        <v xml:space="preserve">00000120210627MONEXT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VAD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25">
      <c r="A19" s="46" t="s">
        <v>916</v>
      </c>
      <c r="B19" s="46" t="s">
        <v>797</v>
      </c>
      <c r="C19" s="22" t="str">
        <f t="shared" si="8"/>
        <v>CRE NON ACTIF</v>
      </c>
      <c r="D19" s="20" t="s">
        <v>299</v>
      </c>
      <c r="E19" s="20" t="s">
        <v>260</v>
      </c>
      <c r="F19" s="94">
        <v>44375</v>
      </c>
      <c r="G19" s="20" t="s">
        <v>365</v>
      </c>
      <c r="H19" s="21">
        <v>2.41</v>
      </c>
      <c r="I19" s="21">
        <v>0.25</v>
      </c>
      <c r="J19" s="21">
        <v>0.1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20210627</v>
      </c>
      <c r="AF19" s="20" t="str">
        <f>VLOOKUP(G19,'Listes déroulantes'!G:I,3,FALSE)</f>
        <v xml:space="preserve">50318500100032 </v>
      </c>
      <c r="AG19" s="24" t="str">
        <f t="shared" si="10"/>
        <v>0000000000000241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20210628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1"/>
        <v>0000000000000231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280621</v>
      </c>
      <c r="BK19" s="20" t="s">
        <v>63</v>
      </c>
      <c r="BL19" s="20" t="s">
        <v>86</v>
      </c>
      <c r="BM19" s="20" t="str">
        <f t="shared" si="13"/>
        <v>0000000000000216</v>
      </c>
      <c r="BN19" s="20" t="str">
        <f t="shared" si="14"/>
        <v>0000000000000241</v>
      </c>
      <c r="BO19" s="20" t="s">
        <v>77</v>
      </c>
      <c r="BP19" s="20" t="s">
        <v>67</v>
      </c>
      <c r="BQ19" s="23" t="str">
        <f t="shared" si="15"/>
        <v>20210628</v>
      </c>
      <c r="BR19" s="20" t="str">
        <f t="shared" si="16"/>
        <v>000000000025</v>
      </c>
      <c r="BS19" s="20" t="str">
        <f t="shared" si="17"/>
        <v>000000000010</v>
      </c>
      <c r="BT19" s="20" t="s">
        <v>77</v>
      </c>
      <c r="BU19" s="20" t="s">
        <v>1121</v>
      </c>
      <c r="BV19" s="34" t="s">
        <v>457</v>
      </c>
      <c r="BW19" s="23" t="str">
        <f t="shared" si="18"/>
        <v>20210628</v>
      </c>
      <c r="BX19" s="20" t="s">
        <v>682</v>
      </c>
      <c r="BY19" s="27" t="str">
        <f t="shared" si="19"/>
        <v xml:space="preserve">00000120210627MONEXT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25">
      <c r="A20" s="46" t="s">
        <v>917</v>
      </c>
      <c r="B20" s="46" t="s">
        <v>797</v>
      </c>
      <c r="C20" s="22" t="str">
        <f t="shared" si="8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1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1122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25">
      <c r="A21" s="46" t="s">
        <v>918</v>
      </c>
      <c r="B21" s="46" t="s">
        <v>797</v>
      </c>
      <c r="C21" s="22" t="str">
        <f t="shared" si="8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1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1123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25">
      <c r="A22" s="46" t="s">
        <v>919</v>
      </c>
      <c r="B22" s="46" t="s">
        <v>797</v>
      </c>
      <c r="C22" s="22" t="str">
        <f t="shared" si="8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1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1124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25">
      <c r="A23" s="46" t="s">
        <v>920</v>
      </c>
      <c r="B23" s="46" t="s">
        <v>797</v>
      </c>
      <c r="C23" s="22" t="str">
        <f t="shared" si="8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1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1125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25">
      <c r="A24" s="46" t="s">
        <v>921</v>
      </c>
      <c r="B24" s="46" t="s">
        <v>797</v>
      </c>
      <c r="C24" s="22" t="str">
        <f t="shared" si="8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1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1126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25">
      <c r="A25" s="46" t="s">
        <v>922</v>
      </c>
      <c r="B25" s="46" t="s">
        <v>797</v>
      </c>
      <c r="C25" s="22" t="str">
        <f t="shared" si="8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1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1127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25">
      <c r="A26" s="46" t="s">
        <v>923</v>
      </c>
      <c r="B26" s="46" t="s">
        <v>797</v>
      </c>
      <c r="C26" s="22" t="str">
        <f t="shared" si="8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1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1128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25">
      <c r="A27" s="46" t="s">
        <v>924</v>
      </c>
      <c r="B27" s="46" t="s">
        <v>797</v>
      </c>
      <c r="C27" s="22" t="str">
        <f t="shared" si="8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1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1129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25">
      <c r="A28" s="46" t="s">
        <v>925</v>
      </c>
      <c r="B28" s="46" t="s">
        <v>797</v>
      </c>
      <c r="C28" s="22" t="str">
        <f t="shared" si="8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1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1130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25">
      <c r="A29" s="46" t="s">
        <v>926</v>
      </c>
      <c r="B29" s="46" t="s">
        <v>796</v>
      </c>
      <c r="C29" s="22" t="str">
        <f>IF(B29="OUI",CONCATENATE(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29),"CRE NON ACTIF")</f>
        <v xml:space="preserve">14000000Z01702817028XATRI    000021702892282513264KHYODHNJ313322021080460926700180001 00000000000066009782TI S           af2342567912AVO2021080515 RUE DE RETHEL    34271CM_13_RMFEC         000000000000     17028922822829306013493001      9256021                                        978020000000000006587                     CM_13_RMFEC PDPSC       0508210000001561700000000000066000000000000006600     20210805000000000000000000000013 0002146432165461313564612021080500002100000220210804MONEXT                                            DPFRA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44413</v>
      </c>
      <c r="G29" s="20" t="s">
        <v>1249</v>
      </c>
      <c r="H29" s="21">
        <v>66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20210804</v>
      </c>
      <c r="AF29" s="20" t="str">
        <f>VLOOKUP(G29,'Listes déroulantes'!G:I,3,FALSE)</f>
        <v xml:space="preserve">60926700180001 </v>
      </c>
      <c r="AG29" s="24" t="str">
        <f t="shared" si="10"/>
        <v>0000000000006600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87</v>
      </c>
      <c r="AN29" s="23" t="str">
        <f t="shared" si="11"/>
        <v>20210805</v>
      </c>
      <c r="AO29" s="20" t="str">
        <f>VLOOKUP(G29,'Listes déroulantes'!G:O,9,FALSE)</f>
        <v xml:space="preserve">15 RUE DE RETHEL    </v>
      </c>
      <c r="AP29" s="20" t="s">
        <v>821</v>
      </c>
      <c r="AQ29" s="20">
        <v>271</v>
      </c>
      <c r="AR29" s="20" t="str">
        <f>VLOOKUP(G29,'Listes déroulantes'!G:H,2,FALSE)</f>
        <v xml:space="preserve">CM_13_RMFEC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28293060134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9256021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1"/>
        <v>0000000000006587</v>
      </c>
      <c r="BH29" s="20" t="s">
        <v>83</v>
      </c>
      <c r="BI29" s="20" t="str">
        <f>VLOOKUP(G29,'Listes déroulantes'!G:M,7,FALSE)</f>
        <v xml:space="preserve">CM_13_RMFEC PDPSC       </v>
      </c>
      <c r="BJ29" s="20" t="str">
        <f t="shared" si="12"/>
        <v>050821</v>
      </c>
      <c r="BK29" s="20" t="s">
        <v>63</v>
      </c>
      <c r="BL29" s="20" t="s">
        <v>86</v>
      </c>
      <c r="BM29" s="20" t="str">
        <f t="shared" si="13"/>
        <v>0000000000006600</v>
      </c>
      <c r="BN29" s="20" t="str">
        <f t="shared" si="14"/>
        <v>0000000000006600</v>
      </c>
      <c r="BO29" s="20" t="s">
        <v>77</v>
      </c>
      <c r="BP29" s="20" t="s">
        <v>67</v>
      </c>
      <c r="BQ29" s="23" t="str">
        <f t="shared" si="15"/>
        <v>20210805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1131</v>
      </c>
      <c r="BV29" s="34" t="s">
        <v>457</v>
      </c>
      <c r="BW29" s="23" t="str">
        <f t="shared" si="18"/>
        <v>20210805</v>
      </c>
      <c r="BX29" s="20" t="s">
        <v>692</v>
      </c>
      <c r="BY29" s="27" t="str">
        <f>CONCATENATE("000002",TEXT(F29-1,"aaaammjj"),"MONEXT     ")</f>
        <v xml:space="preserve">00000220210804MONEXT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25">
      <c r="A30" s="46" t="s">
        <v>927</v>
      </c>
      <c r="B30" s="46" t="s">
        <v>796</v>
      </c>
      <c r="C30" s="22" t="str">
        <f t="shared" si="8"/>
        <v xml:space="preserve">14000000Z01702817028XATRI    000021702892282513264KHYODHNJ313332021080460927700180001 00000000000005549782TI S           af2342567913AVO20210805132 RUE VINCENT EUVR35272CM_14_RMFEC         000000000000     17028922822829306013593001      9256023                                        978020000000000000553                     CM_14_RMFEC PDP         0508210000001561700000000000005540000000000000554     20210805000000000000000000000001 0002246432165461313564612021080500002200000220210804MONEXT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44413</v>
      </c>
      <c r="G30" s="20" t="s">
        <v>1252</v>
      </c>
      <c r="H30" s="21">
        <v>5.54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20210804</v>
      </c>
      <c r="AF30" s="20" t="str">
        <f>VLOOKUP(G30,'Listes déroulantes'!G:I,3,FALSE)</f>
        <v xml:space="preserve">60927700180001 </v>
      </c>
      <c r="AG30" s="24" t="str">
        <f t="shared" si="10"/>
        <v>0000000000000554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87</v>
      </c>
      <c r="AN30" s="23" t="str">
        <f t="shared" si="11"/>
        <v>20210805</v>
      </c>
      <c r="AO30" s="20" t="str">
        <f>VLOOKUP(G30,'Listes déroulantes'!G:O,9,FALSE)</f>
        <v>132 RUE VINCENT EUVR</v>
      </c>
      <c r="AP30" s="20" t="s">
        <v>822</v>
      </c>
      <c r="AQ30" s="20">
        <v>272</v>
      </c>
      <c r="AR30" s="20" t="str">
        <f>VLOOKUP(G30,'Listes déroulantes'!G:H,2,FALSE)</f>
        <v xml:space="preserve">CM_14_RMFEC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28293060135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9256023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1"/>
        <v>0000000000000553</v>
      </c>
      <c r="BH30" s="20" t="s">
        <v>83</v>
      </c>
      <c r="BI30" s="20" t="str">
        <f>VLOOKUP(G30,'Listes déroulantes'!G:M,7,FALSE)</f>
        <v xml:space="preserve">CM_14_RMFEC PDP         </v>
      </c>
      <c r="BJ30" s="20" t="str">
        <f t="shared" si="12"/>
        <v>050821</v>
      </c>
      <c r="BK30" s="20" t="s">
        <v>63</v>
      </c>
      <c r="BL30" s="20" t="s">
        <v>86</v>
      </c>
      <c r="BM30" s="20" t="str">
        <f t="shared" si="13"/>
        <v>0000000000000554</v>
      </c>
      <c r="BN30" s="20" t="str">
        <f t="shared" si="14"/>
        <v>0000000000000554</v>
      </c>
      <c r="BO30" s="20" t="s">
        <v>77</v>
      </c>
      <c r="BP30" s="20" t="s">
        <v>67</v>
      </c>
      <c r="BQ30" s="23" t="str">
        <f t="shared" si="15"/>
        <v>20210805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1132</v>
      </c>
      <c r="BV30" s="34" t="s">
        <v>457</v>
      </c>
      <c r="BW30" s="23" t="str">
        <f t="shared" si="18"/>
        <v>20210805</v>
      </c>
      <c r="BX30" s="20" t="s">
        <v>693</v>
      </c>
      <c r="BY30" s="27" t="str">
        <f t="shared" ref="BY30:BY48" si="23">CONCATENATE("000002",TEXT(F30-1,"aaaammjj"),"MONEXT     ")</f>
        <v xml:space="preserve">00000220210804MONEXT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25">
      <c r="A31" s="46" t="s">
        <v>928</v>
      </c>
      <c r="B31" s="46" t="s">
        <v>797</v>
      </c>
      <c r="C31" s="22" t="str">
        <f t="shared" si="8"/>
        <v>CRE NON ACTIF</v>
      </c>
      <c r="D31" s="20" t="s">
        <v>300</v>
      </c>
      <c r="E31" s="20" t="s">
        <v>260</v>
      </c>
      <c r="F31" s="94">
        <v>44405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20210727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87</v>
      </c>
      <c r="AN31" s="23" t="str">
        <f t="shared" si="11"/>
        <v>20210728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1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280721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20210728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1133</v>
      </c>
      <c r="BV31" s="34" t="s">
        <v>457</v>
      </c>
      <c r="BW31" s="23" t="str">
        <f t="shared" si="18"/>
        <v>20210728</v>
      </c>
      <c r="BX31" s="20" t="s">
        <v>694</v>
      </c>
      <c r="BY31" s="27" t="str">
        <f t="shared" si="23"/>
        <v xml:space="preserve">00000220210727MONEXT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25">
      <c r="A32" s="46" t="s">
        <v>929</v>
      </c>
      <c r="B32" s="46" t="s">
        <v>797</v>
      </c>
      <c r="C32" s="22" t="str">
        <f t="shared" si="8"/>
        <v>CRE NON ACTIF</v>
      </c>
      <c r="D32" s="20" t="s">
        <v>300</v>
      </c>
      <c r="E32" s="20" t="s">
        <v>260</v>
      </c>
      <c r="F32" s="94">
        <v>44405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20210727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87</v>
      </c>
      <c r="AN32" s="23" t="str">
        <f t="shared" si="11"/>
        <v>20210728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1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280721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20210728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1134</v>
      </c>
      <c r="BV32" s="34" t="s">
        <v>457</v>
      </c>
      <c r="BW32" s="23" t="str">
        <f t="shared" si="18"/>
        <v>20210728</v>
      </c>
      <c r="BX32" s="20" t="s">
        <v>695</v>
      </c>
      <c r="BY32" s="27" t="str">
        <f t="shared" si="23"/>
        <v xml:space="preserve">00000220210727MONEXT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25">
      <c r="A33" s="46" t="s">
        <v>930</v>
      </c>
      <c r="B33" s="46" t="s">
        <v>797</v>
      </c>
      <c r="C33" s="22" t="str">
        <f t="shared" si="8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87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1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1135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23"/>
        <v xml:space="preserve">00000220210621MONEXT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25">
      <c r="A34" s="46" t="s">
        <v>931</v>
      </c>
      <c r="B34" s="46" t="s">
        <v>797</v>
      </c>
      <c r="C34" s="22" t="str">
        <f t="shared" si="8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87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1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1136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23"/>
        <v xml:space="preserve">00000220210621MONEXT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25">
      <c r="A35" s="46" t="s">
        <v>932</v>
      </c>
      <c r="B35" s="46" t="s">
        <v>797</v>
      </c>
      <c r="C35" s="22" t="str">
        <f t="shared" si="8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87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1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1137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23"/>
        <v xml:space="preserve">00000220210621MONEXT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25">
      <c r="A36" s="46" t="s">
        <v>933</v>
      </c>
      <c r="B36" s="46" t="s">
        <v>797</v>
      </c>
      <c r="C36" s="22" t="str">
        <f t="shared" si="8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87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1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1138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23"/>
        <v xml:space="preserve">00000220210621MONEXT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25">
      <c r="A37" s="46" t="s">
        <v>934</v>
      </c>
      <c r="B37" s="46" t="s">
        <v>797</v>
      </c>
      <c r="C37" s="22" t="str">
        <f t="shared" si="8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87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1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1139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23"/>
        <v xml:space="preserve">00000220210621MONEXT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25">
      <c r="A38" s="46" t="s">
        <v>935</v>
      </c>
      <c r="B38" s="46" t="s">
        <v>797</v>
      </c>
      <c r="C38" s="22" t="str">
        <f t="shared" si="8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87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1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1140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23"/>
        <v xml:space="preserve">00000220210621MONEXT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25">
      <c r="A39" s="46" t="s">
        <v>936</v>
      </c>
      <c r="B39" s="46" t="s">
        <v>797</v>
      </c>
      <c r="C39" s="22" t="str">
        <f t="shared" si="8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87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1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1141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23"/>
        <v xml:space="preserve">00000220210621MONEXT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25">
      <c r="A40" s="46" t="s">
        <v>937</v>
      </c>
      <c r="B40" s="46" t="s">
        <v>797</v>
      </c>
      <c r="C40" s="22" t="str">
        <f t="shared" si="8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87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1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1142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23"/>
        <v xml:space="preserve">00000220210621MONEXT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25">
      <c r="A41" s="46" t="s">
        <v>938</v>
      </c>
      <c r="B41" s="46" t="s">
        <v>797</v>
      </c>
      <c r="C41" s="22" t="str">
        <f t="shared" si="8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87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1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1143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23"/>
        <v xml:space="preserve">00000220210621MONEXT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25">
      <c r="A42" s="46" t="s">
        <v>939</v>
      </c>
      <c r="B42" s="46" t="s">
        <v>797</v>
      </c>
      <c r="C42" s="22" t="str">
        <f t="shared" si="8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87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1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1144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23"/>
        <v xml:space="preserve">00000220210621MONEXT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25">
      <c r="A43" s="46" t="s">
        <v>940</v>
      </c>
      <c r="B43" s="46" t="s">
        <v>797</v>
      </c>
      <c r="C43" s="22" t="str">
        <f t="shared" si="8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87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1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1145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23"/>
        <v xml:space="preserve">00000220210621MONEXT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25">
      <c r="A44" s="46" t="s">
        <v>941</v>
      </c>
      <c r="B44" s="46" t="s">
        <v>797</v>
      </c>
      <c r="C44" s="22" t="str">
        <f t="shared" si="8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87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1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1146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23"/>
        <v xml:space="preserve">00000220210621MONEXT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25">
      <c r="A45" s="46" t="s">
        <v>942</v>
      </c>
      <c r="B45" s="46" t="s">
        <v>797</v>
      </c>
      <c r="C45" s="22" t="str">
        <f t="shared" si="8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87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1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1147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23"/>
        <v xml:space="preserve">00000220210621MONEXT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25">
      <c r="A46" s="46" t="s">
        <v>943</v>
      </c>
      <c r="B46" s="46" t="s">
        <v>797</v>
      </c>
      <c r="C46" s="22" t="str">
        <f t="shared" si="8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87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1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1148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23"/>
        <v xml:space="preserve">00000220210621MONEXT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25">
      <c r="A47" s="46" t="s">
        <v>944</v>
      </c>
      <c r="B47" s="46" t="s">
        <v>797</v>
      </c>
      <c r="C47" s="22" t="str">
        <f t="shared" si="8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87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1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1149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23"/>
        <v xml:space="preserve">00000220210621MONEXT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25">
      <c r="A48" s="46" t="s">
        <v>945</v>
      </c>
      <c r="B48" s="46" t="s">
        <v>797</v>
      </c>
      <c r="C48" s="22" t="str">
        <f t="shared" si="8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87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1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1150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23"/>
        <v xml:space="preserve">00000220210621MONEXT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25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25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25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25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25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25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25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25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25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25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25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25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25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25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25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25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25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25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25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25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25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25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25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25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25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25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25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25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25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25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25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25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25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25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25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25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25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25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25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25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25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25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25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25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25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25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25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25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25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25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25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25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25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25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25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25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25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25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25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25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25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25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25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25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25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25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25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25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25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25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25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25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25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25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25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25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25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25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25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25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25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25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25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25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25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25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25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25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25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25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25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25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25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25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25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25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25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25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25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25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25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25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25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25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25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25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25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25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25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25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25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25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25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25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25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25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25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25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25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25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25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25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25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25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25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25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25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25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25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25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25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25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25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25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25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25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25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25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25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25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25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25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25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25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25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25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25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25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25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25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25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25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25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25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25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25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25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25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25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25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25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25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25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25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25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25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25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25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25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25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25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25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25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25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25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25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25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25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25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25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25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25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25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25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25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25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25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25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25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25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25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25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25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25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25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25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25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25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25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25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25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25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25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25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25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25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25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25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25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25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25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25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25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25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25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25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25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25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25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25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25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25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25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25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25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25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25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25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25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25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25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25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25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25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25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25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25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25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25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25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25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25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25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25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25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25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25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25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25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25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25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25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25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25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25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25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25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25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25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25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25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25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25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25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25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25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25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25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25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25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25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25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25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25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25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25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25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25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25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25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25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25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25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25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25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25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25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25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25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25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25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25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25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25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25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25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25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25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25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25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25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25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25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25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25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25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25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25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25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25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25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25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25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25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25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25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25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25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25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25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25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25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25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25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25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25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25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25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25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25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25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25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25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25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25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25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25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25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25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25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25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25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25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25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25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25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25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25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25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25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25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25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25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25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25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25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25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25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25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25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25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25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25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25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25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25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25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25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25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25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25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25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25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25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25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25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25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25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25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25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25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25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25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25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25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25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25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25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25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25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25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25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25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25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25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25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25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25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25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25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25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25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25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25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25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25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25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25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25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25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25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25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25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25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25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25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25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25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25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25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25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25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25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25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25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25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25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25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25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25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25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25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25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25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25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25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25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25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25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25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25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25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25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25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25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25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25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25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25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25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25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25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25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25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25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25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25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25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25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>
      <formula1>Q3</formula1>
    </dataValidation>
    <dataValidation type="decimal" operator="greaterThanOrEqual" allowBlank="1" showInputMessage="1" showErrorMessage="1" sqref="H49:L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'Listes déroulantes'!$B$5:$B$7</xm:f>
          </x14:formula1>
          <xm:sqref>E49:E507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déroulantes'!$E$5:$E$8</xm:f>
          </x14:formula1>
          <xm:sqref>N49:N507</xm:sqref>
        </x14:dataValidation>
        <x14:dataValidation type="list" allowBlank="1" showInputMessage="1" showErrorMessage="1">
          <x14:formula1>
            <xm:f>'Listes déroulantes'!$F$5:$F$9</xm:f>
          </x14:formula1>
          <xm:sqref>O49:O507</xm:sqref>
        </x14:dataValidation>
        <x14:dataValidation type="list" allowBlank="1" showInputMessage="1" showErrorMessage="1">
          <x14:formula1>
            <xm:f>'Listes déroulantes'!$D$5:$D$10</xm:f>
          </x14:formula1>
          <xm:sqref>M49:M507</xm:sqref>
        </x14:dataValidation>
        <x14:dataValidation type="list" allowBlank="1" showInputMessage="1" showErrorMessage="1">
          <x14:formula1>
            <xm:f>'Listes déroulantes'!$D$5:$D$9</xm:f>
          </x14:formula1>
          <xm:sqref>M8:M48</xm:sqref>
        </x14:dataValidation>
        <x14:dataValidation type="list" allowBlank="1" showInputMessage="1" showErrorMessage="1">
          <x14:formula1>
            <xm:f>'Listes déroulantes'!$E$5:$E$7</xm:f>
          </x14:formula1>
          <xm:sqref>N8:N48</xm:sqref>
        </x14:dataValidation>
        <x14:dataValidation type="list" allowBlank="1" showInputMessage="1" showErrorMessage="1">
          <x14:formula1>
            <xm:f>'Listes déroulantes'!$F$5:$F$8</xm:f>
          </x14:formula1>
          <xm:sqref>O8:O48</xm:sqref>
        </x14:dataValidation>
        <x14:dataValidation type="list" allowBlank="1" showInputMessage="1" showErrorMessage="1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/>
  <dimension ref="A1:N26"/>
  <sheetViews>
    <sheetView workbookViewId="0">
      <selection activeCell="A8" sqref="A8"/>
    </sheetView>
  </sheetViews>
  <sheetFormatPr baseColWidth="10" defaultRowHeight="15" x14ac:dyDescent="0.25"/>
  <sheetData>
    <row r="1" spans="1:1" x14ac:dyDescent="0.25">
      <c r="A1" t="s">
        <v>90</v>
      </c>
    </row>
    <row r="2" spans="1:1" x14ac:dyDescent="0.25">
      <c r="A2" t="s">
        <v>74</v>
      </c>
    </row>
    <row r="3" spans="1:1" x14ac:dyDescent="0.25">
      <c r="A3" t="s">
        <v>88</v>
      </c>
    </row>
    <row r="4" spans="1:1" x14ac:dyDescent="0.25">
      <c r="A4" t="s">
        <v>89</v>
      </c>
    </row>
    <row r="7" spans="1:1" x14ac:dyDescent="0.25">
      <c r="A7" t="s">
        <v>92</v>
      </c>
    </row>
    <row r="8" spans="1:1" x14ac:dyDescent="0.25">
      <c r="A8" t="s">
        <v>87</v>
      </c>
    </row>
    <row r="24" spans="14:14" x14ac:dyDescent="0.25">
      <c r="N24">
        <v>5.04</v>
      </c>
    </row>
    <row r="25" spans="14:14" x14ac:dyDescent="0.25">
      <c r="N25" t="str">
        <f>IF(RIGHT(N24,1)&lt;5,"oui","non")</f>
        <v>non</v>
      </c>
    </row>
    <row r="26" spans="14:14" x14ac:dyDescent="0.25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CK507"/>
  <sheetViews>
    <sheetView topLeftCell="A7" zoomScaleNormal="100" workbookViewId="0">
      <selection activeCell="E42" sqref="E42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16.7109375" style="40" customWidth="1"/>
    <col min="4" max="4" width="11.42578125" style="3" customWidth="1"/>
    <col min="5" max="5" width="15.42578125" style="1" bestFit="1" customWidth="1"/>
    <col min="6" max="6" width="12.7109375" style="3" customWidth="1"/>
    <col min="7" max="7" width="23.28515625" style="3" customWidth="1"/>
    <col min="8" max="8" width="11" style="3" customWidth="1"/>
    <col min="9" max="9" width="12.85546875" style="3" customWidth="1"/>
    <col min="10" max="10" width="13.7109375" style="3" customWidth="1"/>
    <col min="11" max="11" width="12.85546875" style="3" customWidth="1"/>
    <col min="12" max="12" width="14.85546875" style="3" customWidth="1"/>
    <col min="13" max="13" width="11.28515625" style="112" customWidth="1"/>
    <col min="14" max="14" width="10.28515625" style="3" customWidth="1"/>
    <col min="15" max="15" width="14.85546875" style="3" customWidth="1"/>
    <col min="16" max="16" width="11.42578125" style="40" customWidth="1"/>
    <col min="17" max="17" width="16" style="9" customWidth="1"/>
    <col min="18" max="18" width="18.7109375" style="1" customWidth="1"/>
    <col min="19" max="19" width="19.5703125" style="1" customWidth="1"/>
    <col min="20" max="20" width="19.5703125" style="19" customWidth="1"/>
    <col min="21" max="23" width="19.5703125" style="1" customWidth="1"/>
    <col min="24" max="24" width="41.28515625" style="1" bestFit="1" customWidth="1"/>
    <col min="25" max="25" width="19.5703125" style="1" customWidth="1"/>
    <col min="26" max="26" width="25.140625" style="1" customWidth="1"/>
    <col min="27" max="30" width="19.5703125" style="1" customWidth="1"/>
    <col min="31" max="31" width="29" style="19" bestFit="1" customWidth="1"/>
    <col min="32" max="33" width="19.5703125" style="1" customWidth="1"/>
    <col min="34" max="34" width="20.7109375" style="1" bestFit="1" customWidth="1"/>
    <col min="35" max="38" width="19.5703125" style="1" customWidth="1"/>
    <col min="39" max="39" width="26.5703125" style="1" customWidth="1"/>
    <col min="40" max="41" width="19.5703125" style="1" customWidth="1"/>
    <col min="42" max="42" width="21.28515625" style="1" bestFit="1" customWidth="1"/>
    <col min="43" max="70" width="19.5703125" style="1" customWidth="1"/>
    <col min="71" max="71" width="38.140625" style="1" bestFit="1" customWidth="1"/>
    <col min="72" max="74" width="19.5703125" style="1" customWidth="1"/>
    <col min="75" max="75" width="31.7109375" style="1" bestFit="1" customWidth="1"/>
    <col min="76" max="77" width="19.5703125" style="1" customWidth="1"/>
    <col min="78" max="78" width="62.42578125" style="1" customWidth="1"/>
    <col min="79" max="89" width="19.5703125" style="1" customWidth="1"/>
    <col min="90" max="16384" width="10.85546875" style="1"/>
  </cols>
  <sheetData>
    <row r="1" spans="1:89" s="10" customFormat="1" ht="18.600000000000001" customHeight="1" x14ac:dyDescent="0.3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25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25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9" hidden="1" customHeight="1" x14ac:dyDescent="0.25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25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15" hidden="1" customHeight="1" x14ac:dyDescent="0.3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1153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69.599999999999994" customHeight="1" x14ac:dyDescent="0.25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1106</v>
      </c>
      <c r="J7" s="114" t="s">
        <v>953</v>
      </c>
      <c r="K7" s="114" t="s">
        <v>955</v>
      </c>
      <c r="L7" s="114" t="s">
        <v>1152</v>
      </c>
      <c r="M7" s="116" t="s">
        <v>1107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25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000021702892282513264KHYODHNJ313512021080460926700180001 00000000000054569782TI V           af2342567931FAC2021080515 RUE DE RETHEL    13250CM_13_RMFEC         000000000000     17028922822829306013493001      9256022                                        978020000000000005445                     CM_13_RMFEC VAD         0508210000001561700000000000054230000000000005456     20210805000000000033             0000046432165461313564612021080500000000000120210804MONEXT     000000011000+000000005000+000000005000+DEUE 4101133VAD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44413</v>
      </c>
      <c r="F8" s="20" t="s">
        <v>511</v>
      </c>
      <c r="G8" s="20" t="s">
        <v>1251</v>
      </c>
      <c r="H8" s="21">
        <v>54.56</v>
      </c>
      <c r="I8" s="21">
        <v>0.33</v>
      </c>
      <c r="J8" s="21">
        <v>0.11</v>
      </c>
      <c r="K8" s="21">
        <v>0.05</v>
      </c>
      <c r="L8" s="21">
        <v>0.05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20210804</v>
      </c>
      <c r="AG8" s="20" t="str">
        <f>VLOOKUP(G8,'Listes déroulantes'!G:I,3,FALSE)</f>
        <v xml:space="preserve">60926700180001 </v>
      </c>
      <c r="AH8" s="24" t="str">
        <f t="shared" ref="AH8" si="0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20210805</v>
      </c>
      <c r="AP8" s="20" t="str">
        <f>VLOOKUP(G8,'Listes déroulantes'!G:O,9,FALSE)</f>
        <v xml:space="preserve">15 RUE DE RETHEL    </v>
      </c>
      <c r="AQ8" s="20" t="s">
        <v>75</v>
      </c>
      <c r="AR8" s="20">
        <v>250</v>
      </c>
      <c r="AS8" s="20" t="str">
        <f>VLOOKUP(G8,'Listes déroulantes'!G:H,2,FALSE)</f>
        <v xml:space="preserve">CM_13_RMFEC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28293060134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9256022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0000000000005445</v>
      </c>
      <c r="BI8" s="20" t="s">
        <v>83</v>
      </c>
      <c r="BJ8" s="20" t="str">
        <f>VLOOKUP(G8,'Listes déroulantes'!G:M,7,FALSE)</f>
        <v xml:space="preserve">CM_13_RMFEC VAD         </v>
      </c>
      <c r="BK8" s="20" t="str">
        <f t="shared" ref="BK8" si="2">TEXT(E8,"jjmmaa")</f>
        <v>050821</v>
      </c>
      <c r="BL8" s="20" t="s">
        <v>63</v>
      </c>
      <c r="BM8" s="20" t="s">
        <v>86</v>
      </c>
      <c r="BN8" s="20" t="str">
        <f>RIGHT(CONCATENATE("0000000000000000",(H8-I8)*100),16)</f>
        <v>0000000000005423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3">TEXT(E8,"aaaammjj")</f>
        <v>20210805</v>
      </c>
      <c r="BS8" s="20" t="str">
        <f>RIGHT(CONCATENATE("0000000000000000",(I8)*100),12)</f>
        <v>000000000033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20210805</v>
      </c>
      <c r="BY8" s="20" t="s">
        <v>63</v>
      </c>
      <c r="BZ8" s="27" t="str">
        <f>CONCATENATE("000001",TEXT(E8-1,"aaaammjj"),"MONEXT     ")</f>
        <v xml:space="preserve">00000120210804MONEXT     </v>
      </c>
      <c r="CA8" s="20" t="str">
        <f>CONCATENATE(RIGHT(CONCATENATE("0000000000000000",J8*100000),12),"+")</f>
        <v>000000011000+</v>
      </c>
      <c r="CB8" s="20" t="str">
        <f>CONCATENATE(RIGHT(CONCATENATE("0000000000000000",K8*100000),12),"+")</f>
        <v>000000005000+</v>
      </c>
      <c r="CC8" s="20" t="str">
        <f>CONCATENATE(RIGHT(CONCATENATE("0000000000000000",L8*100000),12),"+")</f>
        <v>000000005000+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 xml:space="preserve">UE </v>
      </c>
      <c r="CG8" s="20">
        <f>VLOOKUP(G8,'Listes déroulantes'!G:K,5,FALSE)</f>
        <v>4101133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25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000021702892282513264KHYODHNJ313522021080460926700180001 00000000000089999782TI V           af2342567932FAC2021080515 RUE DE RETHEL    14251CM_13_RMFEC         000000000000     17028922822829306013493001      9256021                                        978020000000000008981                     CM_13_RMFEC PDP         0508210000001561700000000000089450000000000008999     20210805000000000054             0000146432165461313564612021080500000100000120210804MONEXT     000000018000+000000009000+000000009000+CPHUE4101132PDP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44413</v>
      </c>
      <c r="F9" s="20" t="s">
        <v>511</v>
      </c>
      <c r="G9" s="20" t="s">
        <v>1250</v>
      </c>
      <c r="H9" s="21">
        <v>89.99</v>
      </c>
      <c r="I9" s="21">
        <v>0.54</v>
      </c>
      <c r="J9" s="21">
        <v>0.18</v>
      </c>
      <c r="K9" s="21">
        <v>0.09</v>
      </c>
      <c r="L9" s="21">
        <v>0.09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20210804</v>
      </c>
      <c r="AG9" s="20" t="str">
        <f>VLOOKUP(G9,'Listes déroulantes'!G:I,3,FALSE)</f>
        <v xml:space="preserve">60926700180001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20210805</v>
      </c>
      <c r="AP9" s="20" t="str">
        <f>VLOOKUP(G9,'Listes déroulantes'!G:O,9,FALSE)</f>
        <v xml:space="preserve">15 RUE DE RETHEL    </v>
      </c>
      <c r="AQ9" s="20" t="s">
        <v>62</v>
      </c>
      <c r="AR9" s="20">
        <v>251</v>
      </c>
      <c r="AS9" s="20" t="str">
        <f>VLOOKUP(G9,'Listes déroulantes'!G:H,2,FALSE)</f>
        <v xml:space="preserve">CM_13_RMFEC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28293060134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9256021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0000000000008981</v>
      </c>
      <c r="BI9" s="20" t="s">
        <v>83</v>
      </c>
      <c r="BJ9" s="20" t="str">
        <f>VLOOKUP(G9,'Listes déroulantes'!G:M,7,FALSE)</f>
        <v xml:space="preserve">CM_13_RMFEC PDP         </v>
      </c>
      <c r="BK9" s="20" t="str">
        <f t="shared" ref="BK9:BK48" si="13">TEXT(E9,"jjmmaa")</f>
        <v>050821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0000000000008945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20210805</v>
      </c>
      <c r="BS9" s="20" t="str">
        <f t="shared" ref="BS9:BS48" si="17">RIGHT(CONCATENATE("0000000000000000",(I9)*100),12)</f>
        <v>000000000054</v>
      </c>
      <c r="BT9" s="20" t="s">
        <v>592</v>
      </c>
      <c r="BU9" s="20" t="s">
        <v>77</v>
      </c>
      <c r="BV9" s="20" t="s">
        <v>1108</v>
      </c>
      <c r="BW9" s="34" t="s">
        <v>457</v>
      </c>
      <c r="BX9" s="23" t="str">
        <f t="shared" ref="BX9:BX48" si="18">TEXT(E9,"aaaammjj")</f>
        <v>20210805</v>
      </c>
      <c r="BY9" s="20" t="s">
        <v>1109</v>
      </c>
      <c r="BZ9" s="27" t="str">
        <f t="shared" ref="BZ9:BZ28" si="19">CONCATENATE("000001",TEXT(E9-1,"aaaammjj"),"MONEXT     ")</f>
        <v xml:space="preserve">00000120210804MONEXT     </v>
      </c>
      <c r="CA9" s="20" t="str">
        <f t="shared" ref="CA9:CA48" si="20">CONCATENATE(RIGHT(CONCATENATE("0000000000000000",J9*100000),12),"+")</f>
        <v>000000018000+</v>
      </c>
      <c r="CB9" s="20" t="str">
        <f t="shared" ref="CB9:CB48" si="21">CONCATENATE(RIGHT(CONCATENATE("0000000000000000",K9*100000),12),"+")</f>
        <v>000000009000+</v>
      </c>
      <c r="CC9" s="20" t="str">
        <f t="shared" ref="CC9:CC48" si="22">CONCATENATE(RIGHT(CONCATENATE("0000000000000000",L9*100000),12),"+")</f>
        <v>000000009000+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4101132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25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000021702892282513264KHYODHNJ313532021080460927700180001 00000000000156009782TI V           af2342567933FAC20210805132 RUE VINCENT EUVR15252CM_14_RMFEC         000000000000     17028922822829306013593001      9256024                                        978020000000000015569                     CM_14_RMFEC VAD         0508210000001561700000000000155060000000000015600     20210805000000000094             0000246432165461313564612021080500000200000120210804MONEXT     000000031000+000000016000+000000016000+DEUE 4101142VAD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44413</v>
      </c>
      <c r="F10" s="20" t="s">
        <v>511</v>
      </c>
      <c r="G10" s="20" t="s">
        <v>1253</v>
      </c>
      <c r="H10" s="21">
        <v>156</v>
      </c>
      <c r="I10" s="21">
        <v>0.94</v>
      </c>
      <c r="J10" s="21">
        <v>0.31</v>
      </c>
      <c r="K10" s="21">
        <v>0.16</v>
      </c>
      <c r="L10" s="21">
        <v>0.16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20210804</v>
      </c>
      <c r="AG10" s="20" t="str">
        <f>VLOOKUP(G10,'Listes déroulantes'!G:I,3,FALSE)</f>
        <v xml:space="preserve">60927700180001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20210805</v>
      </c>
      <c r="AP10" s="20" t="str">
        <f>VLOOKUP(G10,'Listes déroulantes'!G:O,9,FALSE)</f>
        <v>132 RUE VINCENT EUVR</v>
      </c>
      <c r="AQ10" s="20" t="s">
        <v>1110</v>
      </c>
      <c r="AR10" s="20">
        <v>252</v>
      </c>
      <c r="AS10" s="20" t="str">
        <f>VLOOKUP(G10,'Listes déroulantes'!G:H,2,FALSE)</f>
        <v xml:space="preserve">CM_14_RMFEC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28293060135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9256024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0000000000015569</v>
      </c>
      <c r="BI10" s="20" t="s">
        <v>83</v>
      </c>
      <c r="BJ10" s="20" t="str">
        <f>VLOOKUP(G10,'Listes déroulantes'!G:M,7,FALSE)</f>
        <v xml:space="preserve">CM_14_RMFEC VAD         </v>
      </c>
      <c r="BK10" s="20" t="str">
        <f t="shared" si="13"/>
        <v>050821</v>
      </c>
      <c r="BL10" s="20" t="s">
        <v>63</v>
      </c>
      <c r="BM10" s="20" t="s">
        <v>86</v>
      </c>
      <c r="BN10" s="20" t="str">
        <f t="shared" si="14"/>
        <v>0000000000015506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20210805</v>
      </c>
      <c r="BS10" s="20" t="str">
        <f t="shared" si="17"/>
        <v>000000000094</v>
      </c>
      <c r="BT10" s="20" t="s">
        <v>592</v>
      </c>
      <c r="BU10" s="20" t="s">
        <v>77</v>
      </c>
      <c r="BV10" s="20" t="s">
        <v>1111</v>
      </c>
      <c r="BW10" s="34" t="s">
        <v>457</v>
      </c>
      <c r="BX10" s="23" t="str">
        <f t="shared" si="18"/>
        <v>20210805</v>
      </c>
      <c r="BY10" s="20" t="s">
        <v>1112</v>
      </c>
      <c r="BZ10" s="27" t="str">
        <f t="shared" si="19"/>
        <v xml:space="preserve">00000120210804MONEXT     </v>
      </c>
      <c r="CA10" s="20" t="str">
        <f t="shared" si="20"/>
        <v>000000031000+</v>
      </c>
      <c r="CB10" s="20" t="str">
        <f t="shared" si="21"/>
        <v>000000016000+</v>
      </c>
      <c r="CC10" s="20" t="str">
        <f t="shared" si="22"/>
        <v>000000016000+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4101142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25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000021702892282513264KHYODHNJ313542021080460927700180001 00000000000083959782TI V           af2342567934FAC20210805132 RUE VINCENT EUVR16253CM_14_RMFEC         000000000000     17028922822829306013593001      9256023                                        978020000000000008378                     CM_14_RMFEC PDP         0508210000001561700000000000083450000000000008395     20210805000000000050             0000346432165461313564612021080500000300000120210804MONEXT     000000017000+000000008000+000000008000+UPHUE4101141PDP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44413</v>
      </c>
      <c r="F11" s="20" t="s">
        <v>511</v>
      </c>
      <c r="G11" s="20" t="s">
        <v>1252</v>
      </c>
      <c r="H11" s="21">
        <v>83.95</v>
      </c>
      <c r="I11" s="21">
        <v>0.5</v>
      </c>
      <c r="J11" s="21">
        <v>0.17</v>
      </c>
      <c r="K11" s="21">
        <v>0.08</v>
      </c>
      <c r="L11" s="21">
        <v>0.08</v>
      </c>
      <c r="M11" s="111">
        <v>0.8</v>
      </c>
      <c r="N11" s="20" t="s">
        <v>670</v>
      </c>
      <c r="O11" s="20" t="s">
        <v>665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20210804</v>
      </c>
      <c r="AG11" s="20" t="str">
        <f>VLOOKUP(G11,'Listes déroulantes'!G:I,3,FALSE)</f>
        <v xml:space="preserve">60927700180001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20210805</v>
      </c>
      <c r="AP11" s="20" t="str">
        <f>VLOOKUP(G11,'Listes déroulantes'!G:O,9,FALSE)</f>
        <v>132 RUE VINCENT EUVR</v>
      </c>
      <c r="AQ11" s="20" t="s">
        <v>803</v>
      </c>
      <c r="AR11" s="20">
        <v>253</v>
      </c>
      <c r="AS11" s="20" t="str">
        <f>VLOOKUP(G11,'Listes déroulantes'!G:H,2,FALSE)</f>
        <v xml:space="preserve">CM_14_RMFEC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28293060135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9256023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0000000000008378</v>
      </c>
      <c r="BI11" s="20" t="s">
        <v>83</v>
      </c>
      <c r="BJ11" s="20" t="str">
        <f>VLOOKUP(G11,'Listes déroulantes'!G:M,7,FALSE)</f>
        <v xml:space="preserve">CM_14_RMFEC PDP         </v>
      </c>
      <c r="BK11" s="20" t="str">
        <f t="shared" si="13"/>
        <v>050821</v>
      </c>
      <c r="BL11" s="20" t="s">
        <v>63</v>
      </c>
      <c r="BM11" s="20" t="s">
        <v>86</v>
      </c>
      <c r="BN11" s="20" t="str">
        <f t="shared" si="14"/>
        <v>0000000000008345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20210805</v>
      </c>
      <c r="BS11" s="20" t="str">
        <f t="shared" si="17"/>
        <v>000000000050</v>
      </c>
      <c r="BT11" s="20" t="s">
        <v>592</v>
      </c>
      <c r="BU11" s="20" t="s">
        <v>77</v>
      </c>
      <c r="BV11" s="20" t="s">
        <v>1113</v>
      </c>
      <c r="BW11" s="34" t="s">
        <v>457</v>
      </c>
      <c r="BX11" s="23" t="str">
        <f t="shared" si="18"/>
        <v>20210805</v>
      </c>
      <c r="BY11" s="20" t="s">
        <v>674</v>
      </c>
      <c r="BZ11" s="27" t="str">
        <f t="shared" si="19"/>
        <v xml:space="preserve">00000120210804MONEXT     </v>
      </c>
      <c r="CA11" s="20" t="str">
        <f t="shared" si="20"/>
        <v>000000017000+</v>
      </c>
      <c r="CB11" s="20" t="str">
        <f t="shared" si="21"/>
        <v>000000008000+</v>
      </c>
      <c r="CC11" s="20" t="str">
        <f t="shared" si="22"/>
        <v>000000008000+</v>
      </c>
      <c r="CD11" s="20" t="str">
        <f t="shared" si="23"/>
        <v>U</v>
      </c>
      <c r="CE11" s="20" t="str">
        <f t="shared" si="24"/>
        <v>P</v>
      </c>
      <c r="CF11" s="20" t="str">
        <f t="shared" si="25"/>
        <v>HUE</v>
      </c>
      <c r="CG11" s="20">
        <f>VLOOKUP(G11,'Listes déroulantes'!G:K,5,FALSE)</f>
        <v>4101141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25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000021702892282513264KHYODHNJ313552021080460928700180001 00000000000078569782TI V           af2342567935FAC202108055 RUE DU POIDS DU RO17254CM_15_RMFEC         000000000000     17028922822829306013693001      9256025                                        978020000000000007840                     CM_15_RMFEC VAD         0508210000001561700000000000078060000000000007856     20210805000000000050             0000446432165461313564612021080500000400000120210804MONEXT     000000016000+000000008000+000000008000+DEUE 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44413</v>
      </c>
      <c r="F12" s="20" t="s">
        <v>511</v>
      </c>
      <c r="G12" s="20" t="s">
        <v>1264</v>
      </c>
      <c r="H12" s="21">
        <v>78.56</v>
      </c>
      <c r="I12" s="21">
        <v>0.5</v>
      </c>
      <c r="J12" s="21">
        <v>0.16</v>
      </c>
      <c r="K12" s="21">
        <v>0.08</v>
      </c>
      <c r="L12" s="21">
        <v>0.08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20210804</v>
      </c>
      <c r="AG12" s="20" t="str">
        <f>VLOOKUP(G12,'Listes déroulantes'!G:I,3,FALSE)</f>
        <v xml:space="preserve">60928700180001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20210805</v>
      </c>
      <c r="AP12" s="20" t="str">
        <f>VLOOKUP(G12,'Listes déroulantes'!G:O,9,FALSE)</f>
        <v>5 RUE DU POIDS DU RO</v>
      </c>
      <c r="AQ12" s="20" t="s">
        <v>804</v>
      </c>
      <c r="AR12" s="20">
        <v>254</v>
      </c>
      <c r="AS12" s="20" t="str">
        <f>VLOOKUP(G12,'Listes déroulantes'!G:H,2,FALSE)</f>
        <v xml:space="preserve">CM_15_RMFEC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28293060136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9256025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0000000000007840</v>
      </c>
      <c r="BI12" s="20" t="s">
        <v>83</v>
      </c>
      <c r="BJ12" s="20" t="str">
        <f>VLOOKUP(G12,'Listes déroulantes'!G:M,7,FALSE)</f>
        <v xml:space="preserve">CM_15_RMFEC VAD         </v>
      </c>
      <c r="BK12" s="20" t="str">
        <f t="shared" si="13"/>
        <v>050821</v>
      </c>
      <c r="BL12" s="20" t="s">
        <v>63</v>
      </c>
      <c r="BM12" s="20" t="s">
        <v>86</v>
      </c>
      <c r="BN12" s="20" t="str">
        <f t="shared" si="14"/>
        <v>0000000000007806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20210805</v>
      </c>
      <c r="BS12" s="20" t="str">
        <f t="shared" si="17"/>
        <v>000000000050</v>
      </c>
      <c r="BT12" s="20" t="s">
        <v>592</v>
      </c>
      <c r="BU12" s="20" t="s">
        <v>77</v>
      </c>
      <c r="BV12" s="20" t="s">
        <v>1114</v>
      </c>
      <c r="BW12" s="34" t="s">
        <v>457</v>
      </c>
      <c r="BX12" s="23" t="str">
        <f t="shared" si="18"/>
        <v>20210805</v>
      </c>
      <c r="BY12" s="20" t="s">
        <v>675</v>
      </c>
      <c r="BZ12" s="27" t="str">
        <f t="shared" si="19"/>
        <v xml:space="preserve">00000120210804MONEXT     </v>
      </c>
      <c r="CA12" s="20" t="str">
        <f t="shared" si="20"/>
        <v>000000016000+</v>
      </c>
      <c r="CB12" s="20" t="str">
        <f t="shared" si="21"/>
        <v>000000008000+</v>
      </c>
      <c r="CC12" s="20" t="str">
        <f t="shared" si="22"/>
        <v>000000008000+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4101151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25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000021702892282513264KHYODHNJ313562021080460928700180001 00000000000079569782TI V           af2342567936FAC202108055 RUE DU POIDS DU RO18255CM_15_RMFEC         000000000000     17028922822829306013693001      9256025                                        978020000000000007940                     CM_15_RMFEC VAD         0508210000001561700000000000079080000000000007956     20210805000000000048             0000546432165461313564612021080500000500000120210804MONEXT     000000016000+000000008000+000000008000+UPHUE4101151VAD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44413</v>
      </c>
      <c r="F13" s="20" t="s">
        <v>511</v>
      </c>
      <c r="G13" s="20" t="s">
        <v>1264</v>
      </c>
      <c r="H13" s="21">
        <v>79.56</v>
      </c>
      <c r="I13" s="21">
        <v>0.48</v>
      </c>
      <c r="J13" s="21">
        <v>0.16</v>
      </c>
      <c r="K13" s="21">
        <v>0.08</v>
      </c>
      <c r="L13" s="21">
        <v>0.08</v>
      </c>
      <c r="M13" s="111">
        <v>0.8</v>
      </c>
      <c r="N13" s="20" t="s">
        <v>670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20210804</v>
      </c>
      <c r="AG13" s="20" t="str">
        <f>VLOOKUP(G13,'Listes déroulantes'!G:I,3,FALSE)</f>
        <v xml:space="preserve">60928700180001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20210805</v>
      </c>
      <c r="AP13" s="20" t="str">
        <f>VLOOKUP(G13,'Listes déroulantes'!G:O,9,FALSE)</f>
        <v>5 RUE DU POIDS DU RO</v>
      </c>
      <c r="AQ13" s="20" t="s">
        <v>805</v>
      </c>
      <c r="AR13" s="20">
        <v>255</v>
      </c>
      <c r="AS13" s="20" t="str">
        <f>VLOOKUP(G13,'Listes déroulantes'!G:H,2,FALSE)</f>
        <v xml:space="preserve">CM_15_RMFEC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28293060136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9256025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0000000000007940</v>
      </c>
      <c r="BI13" s="20" t="s">
        <v>83</v>
      </c>
      <c r="BJ13" s="20" t="str">
        <f>VLOOKUP(G13,'Listes déroulantes'!G:M,7,FALSE)</f>
        <v xml:space="preserve">CM_15_RMFEC VAD         </v>
      </c>
      <c r="BK13" s="20" t="str">
        <f t="shared" si="13"/>
        <v>050821</v>
      </c>
      <c r="BL13" s="20" t="s">
        <v>63</v>
      </c>
      <c r="BM13" s="20" t="s">
        <v>86</v>
      </c>
      <c r="BN13" s="20" t="str">
        <f t="shared" si="14"/>
        <v>0000000000007908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20210805</v>
      </c>
      <c r="BS13" s="20" t="str">
        <f t="shared" si="17"/>
        <v>000000000048</v>
      </c>
      <c r="BT13" s="20" t="s">
        <v>592</v>
      </c>
      <c r="BU13" s="20" t="s">
        <v>77</v>
      </c>
      <c r="BV13" s="20" t="s">
        <v>1115</v>
      </c>
      <c r="BW13" s="34" t="s">
        <v>457</v>
      </c>
      <c r="BX13" s="23" t="str">
        <f t="shared" si="18"/>
        <v>20210805</v>
      </c>
      <c r="BY13" s="20" t="s">
        <v>676</v>
      </c>
      <c r="BZ13" s="27" t="str">
        <f t="shared" si="19"/>
        <v xml:space="preserve">00000120210804MONEXT     </v>
      </c>
      <c r="CA13" s="20" t="str">
        <f t="shared" si="20"/>
        <v>000000016000+</v>
      </c>
      <c r="CB13" s="20" t="str">
        <f t="shared" si="21"/>
        <v>000000008000+</v>
      </c>
      <c r="CC13" s="20" t="str">
        <f t="shared" si="22"/>
        <v>000000008000+</v>
      </c>
      <c r="CD13" s="20" t="str">
        <f t="shared" si="23"/>
        <v>U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4101151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25">
      <c r="A14" s="46" t="s">
        <v>911</v>
      </c>
      <c r="B14" s="46" t="s">
        <v>796</v>
      </c>
      <c r="C14" s="39" t="str">
        <f t="shared" si="6"/>
        <v xml:space="preserve">14000000X01702817028XATRI    000021702892282513264KHYODHNJ313572021080460926700180001 00000000000035009782TI I           af2342567937FAC2021080515 RUE DE RETHEL    19256CM_13_RMFEC         000000000000     17028922822829306013493001      9256021                                        978020000000000003493                     CM_13_RMFEC PDP         0508210000001561700000000000034790000000000003500     20210805000000000021             0000646432165461313564612021080500000600000120210804MONEXT     000000007000+000000004000+000000004000+DEHUE4101132PDP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44413</v>
      </c>
      <c r="F14" s="20" t="s">
        <v>261</v>
      </c>
      <c r="G14" s="20" t="s">
        <v>1250</v>
      </c>
      <c r="H14" s="21">
        <v>35</v>
      </c>
      <c r="I14" s="21">
        <v>0.21</v>
      </c>
      <c r="J14" s="21">
        <v>7.0000000000000007E-2</v>
      </c>
      <c r="K14" s="21">
        <v>0.04</v>
      </c>
      <c r="L14" s="21">
        <v>0.04</v>
      </c>
      <c r="M14" s="111">
        <v>0.8</v>
      </c>
      <c r="N14" s="20" t="s">
        <v>667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20210804</v>
      </c>
      <c r="AG14" s="20" t="str">
        <f>VLOOKUP(G14,'Listes déroulantes'!G:I,3,FALSE)</f>
        <v xml:space="preserve">60926700180001 </v>
      </c>
      <c r="AH14" s="24" t="str">
        <f t="shared" si="9"/>
        <v>0000000000003500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20210805</v>
      </c>
      <c r="AP14" s="20" t="str">
        <f>VLOOKUP(G14,'Listes déroulantes'!G:O,9,FALSE)</f>
        <v xml:space="preserve">15 RUE DE RETHEL    </v>
      </c>
      <c r="AQ14" s="20" t="s">
        <v>806</v>
      </c>
      <c r="AR14" s="20">
        <v>256</v>
      </c>
      <c r="AS14" s="20" t="str">
        <f>VLOOKUP(G14,'Listes déroulantes'!G:H,2,FALSE)</f>
        <v xml:space="preserve">CM_13_RMFEC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28293060134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9256021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0000000000003493</v>
      </c>
      <c r="BI14" s="20" t="s">
        <v>83</v>
      </c>
      <c r="BJ14" s="20" t="str">
        <f>VLOOKUP(G14,'Listes déroulantes'!G:M,7,FALSE)</f>
        <v xml:space="preserve">CM_13_RMFEC PDP         </v>
      </c>
      <c r="BK14" s="20" t="str">
        <f t="shared" si="13"/>
        <v>050821</v>
      </c>
      <c r="BL14" s="20" t="s">
        <v>63</v>
      </c>
      <c r="BM14" s="20" t="s">
        <v>86</v>
      </c>
      <c r="BN14" s="20" t="str">
        <f t="shared" si="14"/>
        <v>0000000000003479</v>
      </c>
      <c r="BO14" s="20" t="str">
        <f t="shared" si="15"/>
        <v>0000000000003500</v>
      </c>
      <c r="BP14" s="20" t="s">
        <v>77</v>
      </c>
      <c r="BQ14" s="20" t="s">
        <v>67</v>
      </c>
      <c r="BR14" s="23" t="str">
        <f t="shared" si="16"/>
        <v>20210805</v>
      </c>
      <c r="BS14" s="20" t="str">
        <f t="shared" si="17"/>
        <v>000000000021</v>
      </c>
      <c r="BT14" s="20" t="s">
        <v>592</v>
      </c>
      <c r="BU14" s="20" t="s">
        <v>77</v>
      </c>
      <c r="BV14" s="20" t="s">
        <v>1116</v>
      </c>
      <c r="BW14" s="34" t="s">
        <v>457</v>
      </c>
      <c r="BX14" s="23" t="str">
        <f t="shared" si="18"/>
        <v>20210805</v>
      </c>
      <c r="BY14" s="20" t="s">
        <v>677</v>
      </c>
      <c r="BZ14" s="27" t="str">
        <f t="shared" si="19"/>
        <v xml:space="preserve">00000120210804MONEXT     </v>
      </c>
      <c r="CA14" s="20" t="str">
        <f t="shared" si="20"/>
        <v>000000007000+</v>
      </c>
      <c r="CB14" s="20" t="str">
        <f t="shared" si="21"/>
        <v>000000004000+</v>
      </c>
      <c r="CC14" s="20" t="str">
        <f t="shared" si="22"/>
        <v>000000004000+</v>
      </c>
      <c r="CD14" s="20" t="str">
        <f t="shared" si="23"/>
        <v>D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4101132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25">
      <c r="A15" s="46" t="s">
        <v>912</v>
      </c>
      <c r="B15" s="46" t="s">
        <v>796</v>
      </c>
      <c r="C15" s="39" t="str">
        <f t="shared" si="6"/>
        <v xml:space="preserve">14000000X01702817028XATRI    000021702892282513264KHYODHNJ313582021080460926700180001 00000000000024009782TI I           af2342567938FAC2021080515 RUE DE RETHEL    20257CM_13_RMFEC         000000000000     17028922822829306013493001      9256021                                        978020000000000002395                     CM_13_RMFEC PDPSC       0508210000001561700000000000023860000000000002400     20210805000000000014             0000746432165461313564612021080500000700000120210804MONEXT     000000005000+000000002000+000000002000+UPFRA4101131PDPSC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44413</v>
      </c>
      <c r="F15" s="20" t="s">
        <v>261</v>
      </c>
      <c r="G15" s="20" t="s">
        <v>1249</v>
      </c>
      <c r="H15" s="21">
        <v>24</v>
      </c>
      <c r="I15" s="21">
        <v>0.14000000000000001</v>
      </c>
      <c r="J15" s="21">
        <v>0.05</v>
      </c>
      <c r="K15" s="21">
        <v>0.02</v>
      </c>
      <c r="L15" s="21">
        <v>0.02</v>
      </c>
      <c r="M15" s="111">
        <v>0.8</v>
      </c>
      <c r="N15" s="20" t="s">
        <v>670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20210804</v>
      </c>
      <c r="AG15" s="20" t="str">
        <f>VLOOKUP(G15,'Listes déroulantes'!G:I,3,FALSE)</f>
        <v xml:space="preserve">60926700180001 </v>
      </c>
      <c r="AH15" s="24" t="str">
        <f t="shared" si="9"/>
        <v>0000000000002400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20210805</v>
      </c>
      <c r="AP15" s="20" t="str">
        <f>VLOOKUP(G15,'Listes déroulantes'!G:O,9,FALSE)</f>
        <v xml:space="preserve">15 RUE DE RETHEL    </v>
      </c>
      <c r="AQ15" s="20" t="s">
        <v>807</v>
      </c>
      <c r="AR15" s="20">
        <v>257</v>
      </c>
      <c r="AS15" s="20" t="str">
        <f>VLOOKUP(G15,'Listes déroulantes'!G:H,2,FALSE)</f>
        <v xml:space="preserve">CM_13_RMFEC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28293060134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9256021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0000000000002395</v>
      </c>
      <c r="BI15" s="20" t="s">
        <v>83</v>
      </c>
      <c r="BJ15" s="20" t="str">
        <f>VLOOKUP(G15,'Listes déroulantes'!G:M,7,FALSE)</f>
        <v xml:space="preserve">CM_13_RMFEC PDPSC       </v>
      </c>
      <c r="BK15" s="20" t="str">
        <f t="shared" si="13"/>
        <v>050821</v>
      </c>
      <c r="BL15" s="20" t="s">
        <v>63</v>
      </c>
      <c r="BM15" s="20" t="s">
        <v>86</v>
      </c>
      <c r="BN15" s="20" t="str">
        <f t="shared" si="14"/>
        <v>0000000000002386</v>
      </c>
      <c r="BO15" s="20" t="str">
        <f t="shared" si="15"/>
        <v>0000000000002400</v>
      </c>
      <c r="BP15" s="20" t="s">
        <v>77</v>
      </c>
      <c r="BQ15" s="20" t="s">
        <v>67</v>
      </c>
      <c r="BR15" s="23" t="str">
        <f t="shared" si="16"/>
        <v>20210805</v>
      </c>
      <c r="BS15" s="20" t="str">
        <f t="shared" si="17"/>
        <v>000000000014</v>
      </c>
      <c r="BT15" s="20" t="s">
        <v>592</v>
      </c>
      <c r="BU15" s="20" t="s">
        <v>77</v>
      </c>
      <c r="BV15" s="20" t="s">
        <v>1117</v>
      </c>
      <c r="BW15" s="34" t="s">
        <v>457</v>
      </c>
      <c r="BX15" s="23" t="str">
        <f t="shared" si="18"/>
        <v>20210805</v>
      </c>
      <c r="BY15" s="20" t="s">
        <v>678</v>
      </c>
      <c r="BZ15" s="27" t="str">
        <f t="shared" si="19"/>
        <v xml:space="preserve">00000120210804MONEXT     </v>
      </c>
      <c r="CA15" s="20" t="str">
        <f t="shared" si="20"/>
        <v>000000005000+</v>
      </c>
      <c r="CB15" s="20" t="str">
        <f t="shared" si="21"/>
        <v>000000002000+</v>
      </c>
      <c r="CC15" s="20" t="str">
        <f t="shared" si="22"/>
        <v>000000002000+</v>
      </c>
      <c r="CD15" s="20" t="str">
        <f t="shared" si="23"/>
        <v>U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4101131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25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000021702892282513264KHYODHNJ313592021080460927700180001 00000000000056909782TI I           af2342567939FAC20210805132 RUE VINCENT EUVR21258CM_14_RMFEC         000000000000     17028922822829306013593001      9256023                                        978020000000000005679                     CM_14_RMFEC PDP         0508210000001561700000000000056560000000000005690     20210805000000000034             0000846432165461313564612021080500000800000120210804MONEXT     000000011000+000000006000+000000006000+DEHUE4101141PDP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44413</v>
      </c>
      <c r="F16" s="20" t="s">
        <v>261</v>
      </c>
      <c r="G16" s="20" t="s">
        <v>1252</v>
      </c>
      <c r="H16" s="21">
        <v>56.9</v>
      </c>
      <c r="I16" s="21">
        <v>0.34</v>
      </c>
      <c r="J16" s="21">
        <v>0.11</v>
      </c>
      <c r="K16" s="21">
        <v>0.06</v>
      </c>
      <c r="L16" s="21">
        <v>0.06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20210804</v>
      </c>
      <c r="AG16" s="20" t="str">
        <f>VLOOKUP(G16,'Listes déroulantes'!G:I,3,FALSE)</f>
        <v xml:space="preserve">60927700180001 </v>
      </c>
      <c r="AH16" s="24" t="str">
        <f t="shared" si="9"/>
        <v>0000000000005690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20210805</v>
      </c>
      <c r="AP16" s="20" t="str">
        <f>VLOOKUP(G16,'Listes déroulantes'!G:O,9,FALSE)</f>
        <v>132 RUE VINCENT EUVR</v>
      </c>
      <c r="AQ16" s="20" t="s">
        <v>808</v>
      </c>
      <c r="AR16" s="20">
        <v>258</v>
      </c>
      <c r="AS16" s="20" t="str">
        <f>VLOOKUP(G16,'Listes déroulantes'!G:H,2,FALSE)</f>
        <v xml:space="preserve">CM_14_RMFEC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28293060135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9256023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0000000000005679</v>
      </c>
      <c r="BI16" s="20" t="s">
        <v>83</v>
      </c>
      <c r="BJ16" s="20" t="str">
        <f>VLOOKUP(G16,'Listes déroulantes'!G:M,7,FALSE)</f>
        <v xml:space="preserve">CM_14_RMFEC PDP         </v>
      </c>
      <c r="BK16" s="20" t="str">
        <f t="shared" si="13"/>
        <v>050821</v>
      </c>
      <c r="BL16" s="20" t="s">
        <v>63</v>
      </c>
      <c r="BM16" s="20" t="s">
        <v>86</v>
      </c>
      <c r="BN16" s="20" t="str">
        <f t="shared" si="14"/>
        <v>0000000000005656</v>
      </c>
      <c r="BO16" s="20" t="str">
        <f t="shared" si="15"/>
        <v>0000000000005690</v>
      </c>
      <c r="BP16" s="20" t="s">
        <v>77</v>
      </c>
      <c r="BQ16" s="20" t="s">
        <v>67</v>
      </c>
      <c r="BR16" s="23" t="str">
        <f t="shared" si="16"/>
        <v>20210805</v>
      </c>
      <c r="BS16" s="20" t="str">
        <f t="shared" si="17"/>
        <v>000000000034</v>
      </c>
      <c r="BT16" s="20" t="s">
        <v>592</v>
      </c>
      <c r="BU16" s="20" t="s">
        <v>77</v>
      </c>
      <c r="BV16" s="20" t="s">
        <v>1118</v>
      </c>
      <c r="BW16" s="34" t="s">
        <v>457</v>
      </c>
      <c r="BX16" s="23" t="str">
        <f t="shared" si="18"/>
        <v>20210805</v>
      </c>
      <c r="BY16" s="20" t="s">
        <v>679</v>
      </c>
      <c r="BZ16" s="27" t="str">
        <f t="shared" si="19"/>
        <v xml:space="preserve">00000120210804MONEXT     </v>
      </c>
      <c r="CA16" s="20" t="str">
        <f t="shared" si="20"/>
        <v>000000011000+</v>
      </c>
      <c r="CB16" s="20" t="str">
        <f t="shared" si="21"/>
        <v>000000006000+</v>
      </c>
      <c r="CC16" s="20" t="str">
        <f t="shared" si="22"/>
        <v>000000006000+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4101141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25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000021702892282513264KHYODHNJ313602021080460928700180001 00000000000045009782TI I           af2342567940FAC202108055 RUE DU POIDS DU RO22259CM_15_RMFEC         000000000000     17028922822829306013693001      9256025                                        978020000000000004491                     CM_15_RMFEC VAD         0508210000001561700000000000044730000000000004500     20210805000000000027             0000946432165461313564612021080500000900000120210804MONEXT     000000009000+000000005000+000000005000+DEHUE4101151VAD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44413</v>
      </c>
      <c r="F17" s="20" t="s">
        <v>261</v>
      </c>
      <c r="G17" s="20" t="s">
        <v>1264</v>
      </c>
      <c r="H17" s="21">
        <v>45</v>
      </c>
      <c r="I17" s="21">
        <v>0.27</v>
      </c>
      <c r="J17" s="21">
        <v>0.09</v>
      </c>
      <c r="K17" s="21">
        <v>0.05</v>
      </c>
      <c r="L17" s="21">
        <v>0.05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20210804</v>
      </c>
      <c r="AG17" s="20" t="str">
        <f>VLOOKUP(G17,'Listes déroulantes'!G:I,3,FALSE)</f>
        <v xml:space="preserve">60928700180001 </v>
      </c>
      <c r="AH17" s="24" t="str">
        <f t="shared" si="9"/>
        <v>0000000000004500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20210805</v>
      </c>
      <c r="AP17" s="20" t="str">
        <f>VLOOKUP(G17,'Listes déroulantes'!G:O,9,FALSE)</f>
        <v>5 RUE DU POIDS DU RO</v>
      </c>
      <c r="AQ17" s="20" t="s">
        <v>809</v>
      </c>
      <c r="AR17" s="20">
        <v>259</v>
      </c>
      <c r="AS17" s="20" t="str">
        <f>VLOOKUP(G17,'Listes déroulantes'!G:H,2,FALSE)</f>
        <v xml:space="preserve">CM_15_RMFEC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28293060136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9256025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0000000000004491</v>
      </c>
      <c r="BI17" s="20" t="s">
        <v>83</v>
      </c>
      <c r="BJ17" s="20" t="str">
        <f>VLOOKUP(G17,'Listes déroulantes'!G:M,7,FALSE)</f>
        <v xml:space="preserve">CM_15_RMFEC VAD         </v>
      </c>
      <c r="BK17" s="20" t="str">
        <f t="shared" si="13"/>
        <v>050821</v>
      </c>
      <c r="BL17" s="20" t="s">
        <v>63</v>
      </c>
      <c r="BM17" s="20" t="s">
        <v>86</v>
      </c>
      <c r="BN17" s="20" t="str">
        <f t="shared" si="14"/>
        <v>0000000000004473</v>
      </c>
      <c r="BO17" s="20" t="str">
        <f t="shared" si="15"/>
        <v>0000000000004500</v>
      </c>
      <c r="BP17" s="20" t="s">
        <v>77</v>
      </c>
      <c r="BQ17" s="20" t="s">
        <v>67</v>
      </c>
      <c r="BR17" s="23" t="str">
        <f t="shared" si="16"/>
        <v>20210805</v>
      </c>
      <c r="BS17" s="20" t="str">
        <f t="shared" si="17"/>
        <v>000000000027</v>
      </c>
      <c r="BT17" s="20" t="s">
        <v>592</v>
      </c>
      <c r="BU17" s="20" t="s">
        <v>77</v>
      </c>
      <c r="BV17" s="20" t="s">
        <v>1119</v>
      </c>
      <c r="BW17" s="34" t="s">
        <v>457</v>
      </c>
      <c r="BX17" s="23" t="str">
        <f t="shared" si="18"/>
        <v>20210805</v>
      </c>
      <c r="BY17" s="20" t="s">
        <v>680</v>
      </c>
      <c r="BZ17" s="27" t="str">
        <f t="shared" si="19"/>
        <v xml:space="preserve">00000120210804MONEXT     </v>
      </c>
      <c r="CA17" s="20" t="str">
        <f t="shared" si="20"/>
        <v>000000009000+</v>
      </c>
      <c r="CB17" s="20" t="str">
        <f t="shared" si="21"/>
        <v>000000005000+</v>
      </c>
      <c r="CC17" s="20" t="str">
        <f t="shared" si="22"/>
        <v>000000005000+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4101151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25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000021702892282513264KHYODHNJ313612021080460928700180001 00000000000035159782TI I           af2342567941FAC202108055 RUE DU POIDS DU RO23260CM_15_RMFEC         000000000000     17028922822829306013693001      9256025                                        978020000000000003508                     CM_15_RMFEC VAD         0508210000001561700000000000034940000000000003515     20210805000000000021             0001046432165461313564612021080500001000000120210804MONEXT     000000007000+000000004000+000000004000+UPFRA4101151VAD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44413</v>
      </c>
      <c r="F18" s="20" t="s">
        <v>261</v>
      </c>
      <c r="G18" s="20" t="s">
        <v>1264</v>
      </c>
      <c r="H18" s="21">
        <v>35.15</v>
      </c>
      <c r="I18" s="21">
        <v>0.21</v>
      </c>
      <c r="J18" s="21">
        <v>7.0000000000000007E-2</v>
      </c>
      <c r="K18" s="21">
        <v>0.04</v>
      </c>
      <c r="L18" s="21">
        <v>0.04</v>
      </c>
      <c r="M18" s="111">
        <v>0.8</v>
      </c>
      <c r="N18" s="20" t="s">
        <v>670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20210804</v>
      </c>
      <c r="AG18" s="20" t="str">
        <f>VLOOKUP(G18,'Listes déroulantes'!G:I,3,FALSE)</f>
        <v xml:space="preserve">60928700180001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20210805</v>
      </c>
      <c r="AP18" s="20" t="str">
        <f>VLOOKUP(G18,'Listes déroulantes'!G:O,9,FALSE)</f>
        <v>5 RUE DU POIDS DU RO</v>
      </c>
      <c r="AQ18" s="20" t="s">
        <v>810</v>
      </c>
      <c r="AR18" s="20">
        <v>260</v>
      </c>
      <c r="AS18" s="20" t="str">
        <f>VLOOKUP(G18,'Listes déroulantes'!G:H,2,FALSE)</f>
        <v xml:space="preserve">CM_15_RMFEC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28293060136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9256025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0000000000003508</v>
      </c>
      <c r="BI18" s="20" t="s">
        <v>83</v>
      </c>
      <c r="BJ18" s="20" t="str">
        <f>VLOOKUP(G18,'Listes déroulantes'!G:M,7,FALSE)</f>
        <v xml:space="preserve">CM_15_RMFEC VAD         </v>
      </c>
      <c r="BK18" s="20" t="str">
        <f t="shared" si="13"/>
        <v>050821</v>
      </c>
      <c r="BL18" s="20" t="s">
        <v>63</v>
      </c>
      <c r="BM18" s="20" t="s">
        <v>86</v>
      </c>
      <c r="BN18" s="20" t="str">
        <f t="shared" si="14"/>
        <v>0000000000003494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20210805</v>
      </c>
      <c r="BS18" s="20" t="str">
        <f t="shared" si="17"/>
        <v>000000000021</v>
      </c>
      <c r="BT18" s="20" t="s">
        <v>592</v>
      </c>
      <c r="BU18" s="20" t="s">
        <v>77</v>
      </c>
      <c r="BV18" s="20" t="s">
        <v>1120</v>
      </c>
      <c r="BW18" s="34" t="s">
        <v>457</v>
      </c>
      <c r="BX18" s="23" t="str">
        <f t="shared" si="18"/>
        <v>20210805</v>
      </c>
      <c r="BY18" s="20" t="s">
        <v>681</v>
      </c>
      <c r="BZ18" s="27" t="str">
        <f t="shared" si="19"/>
        <v xml:space="preserve">00000120210804MONEXT     </v>
      </c>
      <c r="CA18" s="20" t="str">
        <f t="shared" si="20"/>
        <v>000000007000+</v>
      </c>
      <c r="CB18" s="20" t="str">
        <f t="shared" si="21"/>
        <v>000000004000+</v>
      </c>
      <c r="CC18" s="20" t="str">
        <f t="shared" si="22"/>
        <v>000000004000+</v>
      </c>
      <c r="CD18" s="20" t="str">
        <f t="shared" si="23"/>
        <v>U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4101151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25">
      <c r="A19" s="46" t="s">
        <v>916</v>
      </c>
      <c r="B19" s="46" t="s">
        <v>797</v>
      </c>
      <c r="C19" s="39" t="str">
        <f t="shared" si="6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7.0000000000000007E-2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0000000000024093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1121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000000007000+</v>
      </c>
      <c r="CB19" s="20" t="str">
        <f t="shared" si="21"/>
        <v>000000039000+</v>
      </c>
      <c r="CC19" s="20" t="str">
        <f t="shared" si="22"/>
        <v>000000005000+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25">
      <c r="A20" s="46" t="s">
        <v>917</v>
      </c>
      <c r="B20" s="46" t="s">
        <v>797</v>
      </c>
      <c r="C20" s="39" t="str">
        <f t="shared" si="6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1122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000000100000+</v>
      </c>
      <c r="CB20" s="20" t="str">
        <f t="shared" si="21"/>
        <v>000000039000+</v>
      </c>
      <c r="CC20" s="20" t="str">
        <f t="shared" si="22"/>
        <v>000000005000+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25">
      <c r="A21" s="46" t="s">
        <v>918</v>
      </c>
      <c r="B21" s="46" t="s">
        <v>797</v>
      </c>
      <c r="C21" s="39" t="str">
        <f t="shared" si="6"/>
        <v>CRE NON ACTIF</v>
      </c>
      <c r="D21" s="20" t="s">
        <v>299</v>
      </c>
      <c r="E21" s="23">
        <v>44369</v>
      </c>
      <c r="F21" s="20" t="s">
        <v>511</v>
      </c>
      <c r="G21" s="20" t="s">
        <v>365</v>
      </c>
      <c r="H21" s="21">
        <v>243</v>
      </c>
      <c r="I21" s="21">
        <v>2.5</v>
      </c>
      <c r="J21" s="21">
        <v>1</v>
      </c>
      <c r="K21" s="21">
        <v>0.39</v>
      </c>
      <c r="L21" s="21">
        <v>0.05</v>
      </c>
      <c r="M21" s="111">
        <v>0.8</v>
      </c>
      <c r="N21" s="20" t="s">
        <v>668</v>
      </c>
      <c r="O21" s="20" t="s">
        <v>666</v>
      </c>
      <c r="P21" s="42" t="s">
        <v>93</v>
      </c>
      <c r="Q21" s="46" t="s">
        <v>271</v>
      </c>
      <c r="R21" s="20" t="s">
        <v>62</v>
      </c>
      <c r="S21" s="20" t="s">
        <v>63</v>
      </c>
      <c r="T21" s="20" t="str">
        <f t="shared" si="7"/>
        <v>Y0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20210621</v>
      </c>
      <c r="AG21" s="20" t="str">
        <f>VLOOKUP(G21,'Listes déroulantes'!G:I,3,FALSE)</f>
        <v xml:space="preserve">50318500100032 </v>
      </c>
      <c r="AH21" s="24" t="str">
        <f t="shared" si="9"/>
        <v>0000000000024300</v>
      </c>
      <c r="AI21" s="20" t="s">
        <v>72</v>
      </c>
      <c r="AJ21" s="20" t="s">
        <v>69</v>
      </c>
      <c r="AK21" s="20" t="s">
        <v>503</v>
      </c>
      <c r="AL21" s="20" t="str">
        <f t="shared" si="10"/>
        <v>V</v>
      </c>
      <c r="AM21" s="27" t="s">
        <v>564</v>
      </c>
      <c r="AN21" s="20" t="s">
        <v>92</v>
      </c>
      <c r="AO21" s="23" t="str">
        <f t="shared" si="11"/>
        <v>20210622</v>
      </c>
      <c r="AP21" s="20" t="str">
        <f>VLOOKUP(G21,'Listes déroulantes'!G:O,9,FALSE)</f>
        <v>260 RUE CLAUDE NICOL</v>
      </c>
      <c r="AQ21" s="20" t="s">
        <v>813</v>
      </c>
      <c r="AR21" s="20">
        <v>263</v>
      </c>
      <c r="AS21" s="20" t="str">
        <f>VLOOKUP(G21,'Listes déroulantes'!G:H,2,FALSE)</f>
        <v xml:space="preserve">SAS MONEXT 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20289045644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9255001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0000000000024200</v>
      </c>
      <c r="BI21" s="20" t="s">
        <v>83</v>
      </c>
      <c r="BJ21" s="20" t="str">
        <f>VLOOKUP(G21,'Listes déroulantes'!G:M,7,FALSE)</f>
        <v xml:space="preserve">MONEXT                  </v>
      </c>
      <c r="BK21" s="20" t="str">
        <f t="shared" si="13"/>
        <v>220621</v>
      </c>
      <c r="BL21" s="20" t="s">
        <v>63</v>
      </c>
      <c r="BM21" s="20" t="s">
        <v>86</v>
      </c>
      <c r="BN21" s="20" t="str">
        <f t="shared" si="14"/>
        <v>0000000000024050</v>
      </c>
      <c r="BO21" s="20" t="str">
        <f t="shared" si="15"/>
        <v>0000000000024300</v>
      </c>
      <c r="BP21" s="20" t="s">
        <v>77</v>
      </c>
      <c r="BQ21" s="20" t="s">
        <v>67</v>
      </c>
      <c r="BR21" s="23" t="str">
        <f t="shared" si="16"/>
        <v>20210622</v>
      </c>
      <c r="BS21" s="20" t="str">
        <f t="shared" si="17"/>
        <v>000000000250</v>
      </c>
      <c r="BT21" s="20" t="s">
        <v>592</v>
      </c>
      <c r="BU21" s="20" t="s">
        <v>77</v>
      </c>
      <c r="BV21" s="20" t="s">
        <v>1123</v>
      </c>
      <c r="BW21" s="34" t="s">
        <v>457</v>
      </c>
      <c r="BX21" s="23" t="str">
        <f t="shared" si="18"/>
        <v>20210622</v>
      </c>
      <c r="BY21" s="20" t="s">
        <v>684</v>
      </c>
      <c r="BZ21" s="27" t="str">
        <f t="shared" si="19"/>
        <v xml:space="preserve">00000120210621MONEXT     </v>
      </c>
      <c r="CA21" s="20" t="str">
        <f t="shared" si="20"/>
        <v>000000100000+</v>
      </c>
      <c r="CB21" s="20" t="str">
        <f t="shared" si="21"/>
        <v>000000039000+</v>
      </c>
      <c r="CC21" s="20" t="str">
        <f t="shared" si="22"/>
        <v>000000005000+</v>
      </c>
      <c r="CD21" s="20" t="str">
        <f t="shared" si="23"/>
        <v>C</v>
      </c>
      <c r="CE21" s="20" t="str">
        <f t="shared" si="24"/>
        <v>E</v>
      </c>
      <c r="CF21" s="20" t="str">
        <f t="shared" si="25"/>
        <v>FRA</v>
      </c>
      <c r="CG21" s="20">
        <f>VLOOKUP(G21,'Listes déroulantes'!G:K,5,FALSE)</f>
        <v>4319211</v>
      </c>
      <c r="CH21" s="20" t="str">
        <f>VLOOKUP(G21,'Listes déroulantes'!G:L,6,FALSE)</f>
        <v xml:space="preserve">PDP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25">
      <c r="A22" s="46" t="s">
        <v>919</v>
      </c>
      <c r="B22" s="46" t="s">
        <v>797</v>
      </c>
      <c r="C22" s="39" t="str">
        <f t="shared" si="6"/>
        <v>CRE NON ACTIF</v>
      </c>
      <c r="D22" s="20" t="s">
        <v>299</v>
      </c>
      <c r="E22" s="23">
        <v>44369</v>
      </c>
      <c r="F22" s="20" t="s">
        <v>511</v>
      </c>
      <c r="G22" s="20" t="s">
        <v>365</v>
      </c>
      <c r="H22" s="21">
        <v>244</v>
      </c>
      <c r="I22" s="21">
        <v>2.5</v>
      </c>
      <c r="J22" s="21">
        <v>1</v>
      </c>
      <c r="K22" s="21">
        <v>0.39</v>
      </c>
      <c r="L22" s="21">
        <v>0.05</v>
      </c>
      <c r="M22" s="111">
        <v>0.8</v>
      </c>
      <c r="N22" s="20" t="s">
        <v>668</v>
      </c>
      <c r="O22" s="20" t="s">
        <v>666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Y0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20210621</v>
      </c>
      <c r="AG22" s="20" t="str">
        <f>VLOOKUP(G22,'Listes déroulantes'!G:I,3,FALSE)</f>
        <v xml:space="preserve">50318500100032 </v>
      </c>
      <c r="AH22" s="24" t="str">
        <f t="shared" si="9"/>
        <v>0000000000024400</v>
      </c>
      <c r="AI22" s="20" t="s">
        <v>72</v>
      </c>
      <c r="AJ22" s="20" t="s">
        <v>69</v>
      </c>
      <c r="AK22" s="20" t="s">
        <v>503</v>
      </c>
      <c r="AL22" s="20" t="str">
        <f t="shared" si="10"/>
        <v>V</v>
      </c>
      <c r="AM22" s="27" t="s">
        <v>565</v>
      </c>
      <c r="AN22" s="20" t="s">
        <v>92</v>
      </c>
      <c r="AO22" s="23" t="str">
        <f t="shared" si="11"/>
        <v>20210622</v>
      </c>
      <c r="AP22" s="20" t="str">
        <f>VLOOKUP(G22,'Listes déroulantes'!G:O,9,FALSE)</f>
        <v>260 RUE CLAUDE NICOL</v>
      </c>
      <c r="AQ22" s="20" t="s">
        <v>814</v>
      </c>
      <c r="AR22" s="20">
        <v>264</v>
      </c>
      <c r="AS22" s="20" t="str">
        <f>VLOOKUP(G22,'Listes déroulantes'!G:H,2,FALSE)</f>
        <v xml:space="preserve">SAS MONEXT 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20289045644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9255001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0000000000024300</v>
      </c>
      <c r="BI22" s="20" t="s">
        <v>83</v>
      </c>
      <c r="BJ22" s="20" t="str">
        <f>VLOOKUP(G22,'Listes déroulantes'!G:M,7,FALSE)</f>
        <v xml:space="preserve">MONEXT                  </v>
      </c>
      <c r="BK22" s="20" t="str">
        <f t="shared" si="13"/>
        <v>220621</v>
      </c>
      <c r="BL22" s="20" t="s">
        <v>63</v>
      </c>
      <c r="BM22" s="20" t="s">
        <v>86</v>
      </c>
      <c r="BN22" s="20" t="str">
        <f t="shared" si="14"/>
        <v>0000000000024150</v>
      </c>
      <c r="BO22" s="20" t="str">
        <f t="shared" si="15"/>
        <v>0000000000024400</v>
      </c>
      <c r="BP22" s="20" t="s">
        <v>77</v>
      </c>
      <c r="BQ22" s="20" t="s">
        <v>67</v>
      </c>
      <c r="BR22" s="23" t="str">
        <f t="shared" si="16"/>
        <v>20210622</v>
      </c>
      <c r="BS22" s="20" t="str">
        <f t="shared" si="17"/>
        <v>000000000250</v>
      </c>
      <c r="BT22" s="20" t="s">
        <v>592</v>
      </c>
      <c r="BU22" s="20" t="s">
        <v>77</v>
      </c>
      <c r="BV22" s="20" t="s">
        <v>1124</v>
      </c>
      <c r="BW22" s="34" t="s">
        <v>457</v>
      </c>
      <c r="BX22" s="23" t="str">
        <f t="shared" si="18"/>
        <v>20210622</v>
      </c>
      <c r="BY22" s="20" t="s">
        <v>685</v>
      </c>
      <c r="BZ22" s="27" t="str">
        <f t="shared" si="19"/>
        <v xml:space="preserve">00000120210621MONEXT     </v>
      </c>
      <c r="CA22" s="20" t="str">
        <f t="shared" si="20"/>
        <v>000000100000+</v>
      </c>
      <c r="CB22" s="20" t="str">
        <f t="shared" si="21"/>
        <v>000000039000+</v>
      </c>
      <c r="CC22" s="20" t="str">
        <f t="shared" si="22"/>
        <v>000000005000+</v>
      </c>
      <c r="CD22" s="20" t="str">
        <f t="shared" si="23"/>
        <v>C</v>
      </c>
      <c r="CE22" s="20" t="str">
        <f t="shared" si="24"/>
        <v>E</v>
      </c>
      <c r="CF22" s="20" t="str">
        <f t="shared" si="25"/>
        <v>FRA</v>
      </c>
      <c r="CG22" s="20">
        <f>VLOOKUP(G22,'Listes déroulantes'!G:K,5,FALSE)</f>
        <v>4319211</v>
      </c>
      <c r="CH22" s="20" t="str">
        <f>VLOOKUP(G22,'Listes déroulantes'!G:L,6,FALSE)</f>
        <v xml:space="preserve">PDP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25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1125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000000100000+</v>
      </c>
      <c r="CB23" s="20" t="str">
        <f t="shared" si="21"/>
        <v>000000039000+</v>
      </c>
      <c r="CC23" s="20" t="str">
        <f t="shared" si="22"/>
        <v>000000005000+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25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1126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000000100000+</v>
      </c>
      <c r="CB24" s="20" t="str">
        <f t="shared" si="21"/>
        <v>000000039000+</v>
      </c>
      <c r="CC24" s="20" t="str">
        <f t="shared" si="22"/>
        <v>000000005000+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25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1127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000000100000+</v>
      </c>
      <c r="CB25" s="20" t="str">
        <f t="shared" si="21"/>
        <v>000000039000+</v>
      </c>
      <c r="CC25" s="20" t="str">
        <f t="shared" si="22"/>
        <v>000000005000+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25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1128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000000100000+</v>
      </c>
      <c r="CB26" s="20" t="str">
        <f t="shared" si="21"/>
        <v>000000039000+</v>
      </c>
      <c r="CC26" s="20" t="str">
        <f t="shared" si="22"/>
        <v>000000005000+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25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1129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000000100000+</v>
      </c>
      <c r="CB27" s="20" t="str">
        <f t="shared" si="21"/>
        <v>000000039000+</v>
      </c>
      <c r="CC27" s="20" t="str">
        <f t="shared" si="22"/>
        <v>000000005000+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25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1130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000000100000+</v>
      </c>
      <c r="CB28" s="20" t="str">
        <f t="shared" si="21"/>
        <v>000000039000+</v>
      </c>
      <c r="CC28" s="20" t="str">
        <f t="shared" si="22"/>
        <v>000000005000+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25">
      <c r="A29" s="46" t="s">
        <v>926</v>
      </c>
      <c r="B29" s="46" t="s">
        <v>797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>CRE NON ACTIF</v>
      </c>
      <c r="D29" s="20" t="s">
        <v>300</v>
      </c>
      <c r="E29" s="94">
        <v>44405</v>
      </c>
      <c r="F29" s="20" t="s">
        <v>511</v>
      </c>
      <c r="G29" s="20" t="s">
        <v>1160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20210727</v>
      </c>
      <c r="AG29" s="20" t="str">
        <f>VLOOKUP(G29,'Listes déroulantes'!G:I,3,FALSE)</f>
        <v xml:space="preserve">60920700180001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87</v>
      </c>
      <c r="AO29" s="23" t="str">
        <f t="shared" si="11"/>
        <v>20210728</v>
      </c>
      <c r="AP29" s="20" t="str">
        <f>VLOOKUP(G29,'Listes déroulantes'!G:O,9,FALSE)</f>
        <v xml:space="preserve">20 RUE CARDINALE    </v>
      </c>
      <c r="AQ29" s="20" t="s">
        <v>821</v>
      </c>
      <c r="AR29" s="20">
        <v>271</v>
      </c>
      <c r="AS29" s="20" t="str">
        <f>VLOOKUP(G29,'Listes déroulantes'!G:H,2,FALSE)</f>
        <v xml:space="preserve">CM_7_RMFEC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28293060129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9256011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CM_7_RMFEC PDPSC        </v>
      </c>
      <c r="BK29" s="20" t="str">
        <f t="shared" si="13"/>
        <v>280721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20210728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1131</v>
      </c>
      <c r="BW29" s="34" t="s">
        <v>457</v>
      </c>
      <c r="BX29" s="23" t="str">
        <f t="shared" si="18"/>
        <v>20210728</v>
      </c>
      <c r="BY29" s="20" t="s">
        <v>692</v>
      </c>
      <c r="BZ29" s="27" t="str">
        <f>CONCATENATE("000002",TEXT(E29-1,"aaaammjj"),"MONEXT     ")</f>
        <v xml:space="preserve">00000220210727MONEXT     </v>
      </c>
      <c r="CA29" s="20" t="str">
        <f t="shared" si="20"/>
        <v>000000036000+</v>
      </c>
      <c r="CB29" s="20" t="str">
        <f t="shared" si="21"/>
        <v>000000003000+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4100071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25">
      <c r="A30" s="46" t="s">
        <v>927</v>
      </c>
      <c r="B30" s="46" t="s">
        <v>797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>CRE NON ACTIF</v>
      </c>
      <c r="D30" s="20" t="s">
        <v>300</v>
      </c>
      <c r="E30" s="94">
        <v>44405</v>
      </c>
      <c r="F30" s="20" t="s">
        <v>511</v>
      </c>
      <c r="G30" s="20" t="s">
        <v>1165</v>
      </c>
      <c r="H30" s="21">
        <v>19.989999999999998</v>
      </c>
      <c r="I30" s="21">
        <v>0</v>
      </c>
      <c r="J30" s="21">
        <v>1.28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20210727</v>
      </c>
      <c r="AG30" s="20" t="str">
        <f>VLOOKUP(G30,'Listes déroulantes'!G:I,3,FALSE)</f>
        <v xml:space="preserve">60922700180001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87</v>
      </c>
      <c r="AO30" s="23" t="str">
        <f t="shared" si="11"/>
        <v>20210728</v>
      </c>
      <c r="AP30" s="20" t="str">
        <f>VLOOKUP(G30,'Listes déroulantes'!G:O,9,FALSE)</f>
        <v xml:space="preserve">50 RUE MAZARINE     </v>
      </c>
      <c r="AQ30" s="20" t="s">
        <v>822</v>
      </c>
      <c r="AR30" s="20">
        <v>272</v>
      </c>
      <c r="AS30" s="20" t="str">
        <f>VLOOKUP(G30,'Listes déroulantes'!G:H,2,FALSE)</f>
        <v xml:space="preserve">CM_9_RMFEC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28293060131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9256015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0000000000001871</v>
      </c>
      <c r="BI30" s="20" t="s">
        <v>83</v>
      </c>
      <c r="BJ30" s="20" t="str">
        <f>VLOOKUP(G30,'Listes déroulantes'!G:M,7,FALSE)</f>
        <v xml:space="preserve">CM_9_RMFEC VAD          </v>
      </c>
      <c r="BK30" s="20" t="str">
        <f t="shared" si="13"/>
        <v>280721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20210728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1132</v>
      </c>
      <c r="BW30" s="34" t="s">
        <v>457</v>
      </c>
      <c r="BX30" s="23" t="str">
        <f t="shared" si="18"/>
        <v>20210728</v>
      </c>
      <c r="BY30" s="20" t="s">
        <v>693</v>
      </c>
      <c r="BZ30" s="27" t="str">
        <f t="shared" ref="BZ30:BZ48" si="27">CONCATENATE("000002",TEXT(E30-1,"aaaammjj"),"MONEXT     ")</f>
        <v xml:space="preserve">00000220210727MONEXT     </v>
      </c>
      <c r="CA30" s="20" t="str">
        <f t="shared" si="20"/>
        <v>000000128000+</v>
      </c>
      <c r="CB30" s="20" t="str">
        <f t="shared" si="21"/>
        <v>000000012000+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4100083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25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87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1133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27"/>
        <v xml:space="preserve">00000220210719MONEXT     </v>
      </c>
      <c r="CA31" s="20" t="str">
        <f t="shared" si="20"/>
        <v>000000100000+</v>
      </c>
      <c r="CB31" s="20" t="str">
        <f t="shared" si="21"/>
        <v>000000039000+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25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87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1134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27"/>
        <v xml:space="preserve">00000220210719MONEXT     </v>
      </c>
      <c r="CA32" s="20" t="str">
        <f t="shared" si="20"/>
        <v>000000100000+</v>
      </c>
      <c r="CB32" s="20" t="str">
        <f t="shared" si="21"/>
        <v>000000039000+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25">
      <c r="A33" s="46" t="s">
        <v>930</v>
      </c>
      <c r="B33" s="46" t="s">
        <v>796</v>
      </c>
      <c r="C33" s="39" t="str">
        <f>IF(B33="OUI",CONCATENATE(R33,S33,T33,U33,V33,W33,X33,Y33,Z33,AA33,AB33,AC33,AD33,AE33,AF33,AG33,AH33,AI33,AJ33,AK33,AL33,AM33,AN33,AO33,AP33,AQ33,AR33,AS33,AT33,AU33,AV33,AW33,AX33,AY33,AZ33,BA33,BB33,BC33,BD33,BE33,BF33,BG33,BH33,BI33,BJ33,BK33,BL33,BM33,BN33,BO33,BP33,BQ33,BR33,BS33,BT33,BU33,BV33,BW33,BX33,BY33,BZ33,CA33,CB33,CC33,CD33,CE33,CF33,CG33,CH33,CI33,CJ33,CK33),"CRE NON ACTIF")</f>
        <v xml:space="preserve">14000000Y01702817028XATRI    000021702892282513264KHYODHNJ313762021080460926700180001 00000000000005569782TI V           af2342567956AVO2021080515 RUE DE RETHEL    38275CM_13_RMFEC         000000000000     17028922822829306013493001      9256021                                        978020000000000000555                     CM_13_RMFEC PDPSC       0508210000001561700000000000005560000000000000556     20210805000000000000             0002546432165461313564612021080500002500000220210804MONEXT     000000001000+000000001000+000000000000+DEUE 4101131PDPSC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3" s="20" t="s">
        <v>300</v>
      </c>
      <c r="E33" s="94">
        <v>44413</v>
      </c>
      <c r="F33" s="20" t="s">
        <v>511</v>
      </c>
      <c r="G33" s="20" t="s">
        <v>1249</v>
      </c>
      <c r="H33" s="21">
        <v>5.56</v>
      </c>
      <c r="I33" s="21">
        <v>0</v>
      </c>
      <c r="J33" s="21">
        <v>0.01</v>
      </c>
      <c r="K33" s="21">
        <v>0.01</v>
      </c>
      <c r="L33" s="21">
        <v>0</v>
      </c>
      <c r="M33" s="111">
        <v>0.8</v>
      </c>
      <c r="N33" s="20" t="s">
        <v>667</v>
      </c>
      <c r="O33" s="20" t="s">
        <v>666</v>
      </c>
      <c r="P33" s="42" t="s">
        <v>362</v>
      </c>
      <c r="Q33" s="46" t="s">
        <v>283</v>
      </c>
      <c r="R33" s="20" t="s">
        <v>62</v>
      </c>
      <c r="S33" s="20" t="s">
        <v>63</v>
      </c>
      <c r="T33" s="20" t="str">
        <f t="shared" si="7"/>
        <v>Y0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20210804</v>
      </c>
      <c r="AG33" s="20" t="str">
        <f>VLOOKUP(G33,'Listes déroulantes'!G:I,3,FALSE)</f>
        <v xml:space="preserve">60926700180001 </v>
      </c>
      <c r="AH33" s="24" t="str">
        <f t="shared" si="9"/>
        <v>0000000000000556</v>
      </c>
      <c r="AI33" s="20" t="s">
        <v>72</v>
      </c>
      <c r="AJ33" s="20" t="s">
        <v>69</v>
      </c>
      <c r="AK33" s="20" t="s">
        <v>503</v>
      </c>
      <c r="AL33" s="20" t="str">
        <f t="shared" si="10"/>
        <v>V</v>
      </c>
      <c r="AM33" s="27" t="s">
        <v>576</v>
      </c>
      <c r="AN33" s="20" t="s">
        <v>87</v>
      </c>
      <c r="AO33" s="23" t="str">
        <f t="shared" si="11"/>
        <v>20210805</v>
      </c>
      <c r="AP33" s="20" t="str">
        <f>VLOOKUP(G33,'Listes déroulantes'!G:O,9,FALSE)</f>
        <v xml:space="preserve">15 RUE DE RETHEL    </v>
      </c>
      <c r="AQ33" s="20" t="s">
        <v>825</v>
      </c>
      <c r="AR33" s="20">
        <v>275</v>
      </c>
      <c r="AS33" s="20" t="str">
        <f>VLOOKUP(G33,'Listes déroulantes'!G:H,2,FALSE)</f>
        <v xml:space="preserve">CM_13_RMFEC         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28293060134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9256021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0000000000000555</v>
      </c>
      <c r="BI33" s="20" t="s">
        <v>83</v>
      </c>
      <c r="BJ33" s="20" t="str">
        <f>VLOOKUP(G33,'Listes déroulantes'!G:M,7,FALSE)</f>
        <v xml:space="preserve">CM_13_RMFEC PDPSC       </v>
      </c>
      <c r="BK33" s="20" t="str">
        <f t="shared" si="13"/>
        <v>050821</v>
      </c>
      <c r="BL33" s="20" t="s">
        <v>63</v>
      </c>
      <c r="BM33" s="20" t="s">
        <v>86</v>
      </c>
      <c r="BN33" s="20" t="str">
        <f t="shared" si="14"/>
        <v>0000000000000556</v>
      </c>
      <c r="BO33" s="20" t="str">
        <f t="shared" si="15"/>
        <v>0000000000000556</v>
      </c>
      <c r="BP33" s="20" t="s">
        <v>77</v>
      </c>
      <c r="BQ33" s="20" t="s">
        <v>67</v>
      </c>
      <c r="BR33" s="23" t="str">
        <f t="shared" si="16"/>
        <v>20210805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1135</v>
      </c>
      <c r="BW33" s="34" t="s">
        <v>457</v>
      </c>
      <c r="BX33" s="23" t="str">
        <f t="shared" si="18"/>
        <v>20210805</v>
      </c>
      <c r="BY33" s="20" t="s">
        <v>696</v>
      </c>
      <c r="BZ33" s="27" t="str">
        <f t="shared" si="27"/>
        <v xml:space="preserve">00000220210804MONEXT     </v>
      </c>
      <c r="CA33" s="20" t="str">
        <f t="shared" si="20"/>
        <v>000000001000+</v>
      </c>
      <c r="CB33" s="20" t="str">
        <f t="shared" si="21"/>
        <v>000000001000+</v>
      </c>
      <c r="CC33" s="20" t="str">
        <f t="shared" si="22"/>
        <v>000000000000+</v>
      </c>
      <c r="CD33" s="20" t="str">
        <f t="shared" si="23"/>
        <v>D</v>
      </c>
      <c r="CE33" s="20" t="str">
        <f t="shared" si="24"/>
        <v>E</v>
      </c>
      <c r="CF33" s="20" t="str">
        <f t="shared" si="25"/>
        <v xml:space="preserve">UE </v>
      </c>
      <c r="CG33" s="20">
        <f>VLOOKUP(G33,'Listes déroulantes'!G:K,5,FALSE)</f>
        <v>4101131</v>
      </c>
      <c r="CH33" s="20" t="str">
        <f>VLOOKUP(G33,'Listes déroulantes'!G:L,6,FALSE)</f>
        <v>PDPSC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25">
      <c r="A34" s="46" t="s">
        <v>931</v>
      </c>
      <c r="B34" s="46" t="s">
        <v>796</v>
      </c>
      <c r="C34" s="39" t="str">
        <f t="shared" si="26"/>
        <v xml:space="preserve">14000000Y01702817028XATRI    000021702892282513264KHYODHNJ313772021080460928700180001 00000000000019999782TI V           af2342567957AVO202108055 RUE DU POIDS DU RO39276CM_15_RMFEC         000000000000     17028922822829306013693001      9256025                                        978020000000000001995                     CM_15_RMFEC VAD         0508210000001561700000000000019990000000000001999     20210805000000000000             0002646432165461313564612021080500002600000220210804MONEXT     000000004000+000000002000+000000000000+DEUE 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4" s="20" t="s">
        <v>300</v>
      </c>
      <c r="E34" s="94">
        <v>44413</v>
      </c>
      <c r="F34" s="20" t="s">
        <v>511</v>
      </c>
      <c r="G34" s="20" t="s">
        <v>1264</v>
      </c>
      <c r="H34" s="21">
        <v>19.989999999999998</v>
      </c>
      <c r="I34" s="21">
        <v>0</v>
      </c>
      <c r="J34" s="21">
        <v>0.04</v>
      </c>
      <c r="K34" s="21">
        <v>0.02</v>
      </c>
      <c r="L34" s="21">
        <v>0</v>
      </c>
      <c r="M34" s="111">
        <v>0.8</v>
      </c>
      <c r="N34" s="20" t="s">
        <v>667</v>
      </c>
      <c r="O34" s="20" t="s">
        <v>666</v>
      </c>
      <c r="P34" s="42" t="s">
        <v>362</v>
      </c>
      <c r="Q34" s="46" t="s">
        <v>284</v>
      </c>
      <c r="R34" s="20" t="s">
        <v>62</v>
      </c>
      <c r="S34" s="20" t="s">
        <v>63</v>
      </c>
      <c r="T34" s="20" t="str">
        <f t="shared" si="7"/>
        <v>Y0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20210804</v>
      </c>
      <c r="AG34" s="20" t="str">
        <f>VLOOKUP(G34,'Listes déroulantes'!G:I,3,FALSE)</f>
        <v xml:space="preserve">60928700180001 </v>
      </c>
      <c r="AH34" s="24" t="str">
        <f t="shared" si="9"/>
        <v>0000000000001999</v>
      </c>
      <c r="AI34" s="20" t="s">
        <v>72</v>
      </c>
      <c r="AJ34" s="20" t="s">
        <v>69</v>
      </c>
      <c r="AK34" s="20" t="s">
        <v>503</v>
      </c>
      <c r="AL34" s="20" t="str">
        <f t="shared" si="10"/>
        <v>V</v>
      </c>
      <c r="AM34" s="27" t="s">
        <v>577</v>
      </c>
      <c r="AN34" s="20" t="s">
        <v>87</v>
      </c>
      <c r="AO34" s="23" t="str">
        <f t="shared" si="11"/>
        <v>20210805</v>
      </c>
      <c r="AP34" s="20" t="str">
        <f>VLOOKUP(G34,'Listes déroulantes'!G:O,9,FALSE)</f>
        <v>5 RUE DU POIDS DU RO</v>
      </c>
      <c r="AQ34" s="20" t="s">
        <v>826</v>
      </c>
      <c r="AR34" s="20">
        <v>276</v>
      </c>
      <c r="AS34" s="20" t="str">
        <f>VLOOKUP(G34,'Listes déroulantes'!G:H,2,FALSE)</f>
        <v xml:space="preserve">CM_15_RMFEC         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28293060136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9256025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0000000000001995</v>
      </c>
      <c r="BI34" s="20" t="s">
        <v>83</v>
      </c>
      <c r="BJ34" s="20" t="str">
        <f>VLOOKUP(G34,'Listes déroulantes'!G:M,7,FALSE)</f>
        <v xml:space="preserve">CM_15_RMFEC VAD         </v>
      </c>
      <c r="BK34" s="20" t="str">
        <f t="shared" si="13"/>
        <v>050821</v>
      </c>
      <c r="BL34" s="20" t="s">
        <v>63</v>
      </c>
      <c r="BM34" s="20" t="s">
        <v>86</v>
      </c>
      <c r="BN34" s="20" t="str">
        <f t="shared" si="14"/>
        <v>0000000000001999</v>
      </c>
      <c r="BO34" s="20" t="str">
        <f t="shared" si="15"/>
        <v>0000000000001999</v>
      </c>
      <c r="BP34" s="20" t="s">
        <v>77</v>
      </c>
      <c r="BQ34" s="20" t="s">
        <v>67</v>
      </c>
      <c r="BR34" s="23" t="str">
        <f t="shared" si="16"/>
        <v>20210805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1136</v>
      </c>
      <c r="BW34" s="34" t="s">
        <v>457</v>
      </c>
      <c r="BX34" s="23" t="str">
        <f t="shared" si="18"/>
        <v>20210805</v>
      </c>
      <c r="BY34" s="20" t="s">
        <v>697</v>
      </c>
      <c r="BZ34" s="27" t="str">
        <f t="shared" si="27"/>
        <v xml:space="preserve">00000220210804MONEXT     </v>
      </c>
      <c r="CA34" s="20" t="str">
        <f t="shared" si="20"/>
        <v>000000004000+</v>
      </c>
      <c r="CB34" s="20" t="str">
        <f t="shared" si="21"/>
        <v>000000002000+</v>
      </c>
      <c r="CC34" s="20" t="str">
        <f t="shared" si="22"/>
        <v>000000000000+</v>
      </c>
      <c r="CD34" s="20" t="str">
        <f t="shared" si="23"/>
        <v>D</v>
      </c>
      <c r="CE34" s="20" t="str">
        <f t="shared" si="24"/>
        <v>E</v>
      </c>
      <c r="CF34" s="20" t="str">
        <f t="shared" si="25"/>
        <v xml:space="preserve">UE </v>
      </c>
      <c r="CG34" s="20">
        <f>VLOOKUP(G34,'Listes déroulantes'!G:K,5,FALSE)</f>
        <v>4101151</v>
      </c>
      <c r="CH34" s="20" t="str">
        <f>VLOOKUP(G34,'Listes déroulantes'!G:L,6,FALSE)</f>
        <v xml:space="preserve">VAD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25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87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1137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27"/>
        <v xml:space="preserve">00000220210719MONEXT     </v>
      </c>
      <c r="CA35" s="20" t="str">
        <f t="shared" si="20"/>
        <v>000000100000+</v>
      </c>
      <c r="CB35" s="20" t="str">
        <f t="shared" si="21"/>
        <v>000000039000+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25">
      <c r="A36" s="46" t="s">
        <v>933</v>
      </c>
      <c r="B36" s="46" t="s">
        <v>797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87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1138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27"/>
        <v xml:space="preserve">00000220210719MONEXT     </v>
      </c>
      <c r="CA36" s="20" t="str">
        <f t="shared" si="20"/>
        <v>000000100000+</v>
      </c>
      <c r="CB36" s="20" t="str">
        <f t="shared" si="21"/>
        <v>000000039000+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25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87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1139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27"/>
        <v xml:space="preserve">00000220210719MONEXT     </v>
      </c>
      <c r="CA37" s="20" t="str">
        <f t="shared" si="20"/>
        <v>000000100000+</v>
      </c>
      <c r="CB37" s="20" t="str">
        <f t="shared" si="21"/>
        <v>000000039000+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25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87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1140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27"/>
        <v xml:space="preserve">00000220210719MONEXT     </v>
      </c>
      <c r="CA38" s="20" t="str">
        <f t="shared" si="20"/>
        <v>000000100000+</v>
      </c>
      <c r="CB38" s="20" t="str">
        <f t="shared" si="21"/>
        <v>000000039000+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25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87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1141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27"/>
        <v xml:space="preserve">00000220210719MONEXT     </v>
      </c>
      <c r="CA39" s="20" t="str">
        <f t="shared" si="20"/>
        <v>000000100000+</v>
      </c>
      <c r="CB39" s="20" t="str">
        <f t="shared" si="21"/>
        <v>000000039000+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25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87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1142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27"/>
        <v xml:space="preserve">00000220210719MONEXT     </v>
      </c>
      <c r="CA40" s="20" t="str">
        <f t="shared" si="20"/>
        <v>000000100000+</v>
      </c>
      <c r="CB40" s="20" t="str">
        <f t="shared" si="21"/>
        <v>000000039000+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25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87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1143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27"/>
        <v xml:space="preserve">00000220210719MONEXT     </v>
      </c>
      <c r="CA41" s="20" t="str">
        <f t="shared" si="20"/>
        <v>000000100000+</v>
      </c>
      <c r="CB41" s="20" t="str">
        <f t="shared" si="21"/>
        <v>000000039000+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25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87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1144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27"/>
        <v xml:space="preserve">00000220210719MONEXT     </v>
      </c>
      <c r="CA42" s="20" t="str">
        <f t="shared" si="20"/>
        <v>000000100000+</v>
      </c>
      <c r="CB42" s="20" t="str">
        <f t="shared" si="21"/>
        <v>000000039000+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25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87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1145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27"/>
        <v xml:space="preserve">00000220210719MONEXT     </v>
      </c>
      <c r="CA43" s="20" t="str">
        <f t="shared" si="20"/>
        <v>000000100000+</v>
      </c>
      <c r="CB43" s="20" t="str">
        <f t="shared" si="21"/>
        <v>000000039000+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25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87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1146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27"/>
        <v xml:space="preserve">00000220210719MONEXT     </v>
      </c>
      <c r="CA44" s="20" t="str">
        <f t="shared" si="20"/>
        <v>000000100000+</v>
      </c>
      <c r="CB44" s="20" t="str">
        <f t="shared" si="21"/>
        <v>000000039000+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25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87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1147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27"/>
        <v xml:space="preserve">00000220210720MONEXT     </v>
      </c>
      <c r="CA45" s="20" t="str">
        <f t="shared" si="20"/>
        <v>000000100000+</v>
      </c>
      <c r="CB45" s="20" t="str">
        <f t="shared" si="21"/>
        <v>000000039000+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25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87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1148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27"/>
        <v xml:space="preserve">00000220210720MONEXT     </v>
      </c>
      <c r="CA46" s="20" t="str">
        <f t="shared" si="20"/>
        <v>000000100000+</v>
      </c>
      <c r="CB46" s="20" t="str">
        <f t="shared" si="21"/>
        <v>000000039000+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25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87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1149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27"/>
        <v xml:space="preserve">00000220210621MONEXT     </v>
      </c>
      <c r="CA47" s="20" t="str">
        <f t="shared" si="20"/>
        <v>000000100000+</v>
      </c>
      <c r="CB47" s="20" t="str">
        <f t="shared" si="21"/>
        <v>000000039000+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25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87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1150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27"/>
        <v xml:space="preserve">00000220210621MONEXT     </v>
      </c>
      <c r="CA48" s="20" t="str">
        <f t="shared" si="20"/>
        <v>000000100000+</v>
      </c>
      <c r="CB48" s="20" t="str">
        <f t="shared" si="21"/>
        <v>000000039000+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25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25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25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25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25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25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25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25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25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25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25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25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25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25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25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25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25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25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25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25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25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25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25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25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25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25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25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25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25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25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25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25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25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25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25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25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25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25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25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25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25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25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25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25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25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25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25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25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25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25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25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25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25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25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25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25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25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25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25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25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25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25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25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25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25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25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25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25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25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25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25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25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25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25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25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25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25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25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25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25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25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25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25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25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25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25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25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25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25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25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25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25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25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25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25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25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25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25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25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25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25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25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25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25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25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25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25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25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25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25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25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25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25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25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25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25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25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25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25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25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25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25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25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25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25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25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25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25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25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25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25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25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25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25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25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25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25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25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25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25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25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25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25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25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25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25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25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25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25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25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25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25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25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25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25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25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25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25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25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25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25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25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25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25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25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25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25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25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25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25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25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25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25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25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25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25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25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25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25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25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25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25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25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25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25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25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25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25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25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25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25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25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25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25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25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25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25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25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25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25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25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25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25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25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25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25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25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25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25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25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25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25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25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25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25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25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25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25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25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25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25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25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25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25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25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25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25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25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25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25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25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25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25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25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25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25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25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25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25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25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25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25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25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25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25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25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25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25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25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25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25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25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25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25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25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25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25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25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25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25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25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25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25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25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25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25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25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25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25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25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25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25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25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25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25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25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25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25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25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25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25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25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25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25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25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25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25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25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25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25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25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25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25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25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25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25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25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25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25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25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25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25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25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25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25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25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25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25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25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25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25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25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25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25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25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25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25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25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25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25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25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25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25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25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25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25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25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25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25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25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25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25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25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25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25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25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25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25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25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25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25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25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25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25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25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25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25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25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25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25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25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25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25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25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25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25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25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25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25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25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25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25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25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25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25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25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25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25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25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25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25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25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25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25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25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25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25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25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25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25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25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25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25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25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25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25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25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25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25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25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25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25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25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25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25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25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25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25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25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25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25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25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25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25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25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25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25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25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25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25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25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25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25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25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25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25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25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25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25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25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25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25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25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25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25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25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25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25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25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25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25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25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25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25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25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25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25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25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25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25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25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25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25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25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25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25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25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25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25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25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25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25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25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25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25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25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25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25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25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5" priority="3" operator="equal">
      <formula>$B$8</formula>
    </cfRule>
  </conditionalFormatting>
  <conditionalFormatting sqref="B1:B5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2">
    <dataValidation type="textLength" operator="equal" allowBlank="1" showInputMessage="1" showErrorMessage="1" sqref="R8:R507">
      <formula1>R3</formula1>
    </dataValidation>
    <dataValidation type="decimal" operator="greaterThanOrEqual" allowBlank="1" showInputMessage="1" showErrorMessage="1" sqref="H49:M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'Listes déroulantes'!$F$5:$F$8</xm:f>
          </x14:formula1>
          <xm:sqref>P8:P48</xm:sqref>
        </x14:dataValidation>
        <x14:dataValidation type="list" allowBlank="1" showInputMessage="1" showErrorMessage="1">
          <x14:formula1>
            <xm:f>'Listes déroulantes'!$E$5:$E$7</xm:f>
          </x14:formula1>
          <xm:sqref>O8:O48</xm:sqref>
        </x14:dataValidation>
        <x14:dataValidation type="list" allowBlank="1" showInputMessage="1" showErrorMessage="1">
          <x14:formula1>
            <xm:f>'Listes déroulantes'!$D$5:$D$9</xm:f>
          </x14:formula1>
          <xm:sqref>N8:N48</xm:sqref>
        </x14:dataValidation>
        <x14:dataValidation type="list" allowBlank="1" showInputMessage="1" showErrorMessage="1">
          <x14:formula1>
            <xm:f>'Listes déroulantes'!$D$5:$D$10</xm:f>
          </x14:formula1>
          <xm:sqref>N49:N507</xm:sqref>
        </x14:dataValidation>
        <x14:dataValidation type="list" allowBlank="1" showInputMessage="1" showErrorMessage="1">
          <x14:formula1>
            <xm:f>'Listes déroulantes'!$F$5:$F$9</xm:f>
          </x14:formula1>
          <xm:sqref>P49:P507</xm:sqref>
        </x14:dataValidation>
        <x14:dataValidation type="list" allowBlank="1" showInputMessage="1" showErrorMessage="1">
          <x14:formula1>
            <xm:f>'Listes déroulantes'!$E$5:$E$8</xm:f>
          </x14:formula1>
          <xm:sqref>O49:O507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F49:F507</xm:sqref>
        </x14:dataValidation>
        <x14:dataValidation type="list" allowBlank="1" showInputMessage="1" showErrorMessage="1">
          <x14:formula1>
            <xm:f>'Listes déroulantes'!$B$5:$B$6</xm:f>
          </x14:formula1>
          <xm:sqref>F8:F48</xm:sqref>
        </x14:dataValidation>
        <x14:dataValidation type="list" allowBlank="1" showInputMessage="1" showErrorMessage="1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31.7109375" style="3" customWidth="1"/>
    <col min="4" max="4" width="17.85546875" style="3" bestFit="1" customWidth="1"/>
    <col min="5" max="5" width="16.7109375" style="3" bestFit="1" customWidth="1"/>
    <col min="6" max="6" width="10.85546875" style="3"/>
    <col min="7" max="7" width="21.28515625" style="3" bestFit="1" customWidth="1"/>
    <col min="8" max="8" width="12.5703125" style="3" customWidth="1"/>
    <col min="9" max="9" width="31.5703125" style="3" bestFit="1" customWidth="1"/>
    <col min="10" max="10" width="10.42578125" style="84" customWidth="1"/>
    <col min="11" max="11" width="22.85546875" style="9" customWidth="1"/>
    <col min="12" max="12" width="18.7109375" style="1" customWidth="1"/>
    <col min="13" max="13" width="19.5703125" style="1" customWidth="1"/>
    <col min="14" max="14" width="19.5703125" style="19" customWidth="1"/>
    <col min="15" max="15" width="16.28515625" style="1" customWidth="1"/>
    <col min="16" max="16" width="15.85546875" style="1" customWidth="1"/>
    <col min="17" max="17" width="14.140625" style="1" bestFit="1" customWidth="1"/>
    <col min="18" max="18" width="21" style="1" customWidth="1"/>
    <col min="19" max="19" width="11.140625" style="1" customWidth="1"/>
    <col min="20" max="20" width="25.140625" style="1" customWidth="1"/>
    <col min="21" max="24" width="19.5703125" style="1" customWidth="1"/>
    <col min="25" max="25" width="22.140625" style="19" customWidth="1"/>
    <col min="26" max="26" width="19.5703125" style="1" customWidth="1"/>
    <col min="27" max="27" width="13.5703125" style="1" customWidth="1"/>
    <col min="28" max="28" width="19.5703125" style="1" customWidth="1"/>
    <col min="29" max="29" width="24.42578125" style="1" bestFit="1" customWidth="1"/>
    <col min="30" max="32" width="19.5703125" style="1" customWidth="1"/>
    <col min="33" max="33" width="26.5703125" style="1" customWidth="1"/>
    <col min="34" max="35" width="19.5703125" style="1" customWidth="1"/>
    <col min="36" max="36" width="21.28515625" style="1" bestFit="1" customWidth="1"/>
    <col min="37" max="64" width="19.5703125" style="1" customWidth="1"/>
    <col min="65" max="65" width="38.140625" style="1" bestFit="1" customWidth="1"/>
    <col min="66" max="67" width="19.5703125" style="1" customWidth="1"/>
    <col min="68" max="68" width="31.7109375" style="1" bestFit="1" customWidth="1"/>
    <col min="69" max="69" width="19.85546875" style="1" bestFit="1" customWidth="1"/>
    <col min="70" max="70" width="19.5703125" style="1" customWidth="1"/>
    <col min="71" max="71" width="22.7109375" style="1" customWidth="1"/>
    <col min="72" max="73" width="19.5703125" style="1" customWidth="1"/>
    <col min="74" max="16384" width="10.85546875" style="1"/>
  </cols>
  <sheetData>
    <row r="1" spans="1:74" s="10" customFormat="1" ht="18.600000000000001" customHeight="1" thickBot="1" x14ac:dyDescent="0.35">
      <c r="A1" s="129" t="s">
        <v>605</v>
      </c>
      <c r="B1" s="129"/>
      <c r="C1" s="129"/>
      <c r="D1" s="129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25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25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5" customHeight="1" x14ac:dyDescent="0.25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25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50000000000003" customHeight="1" x14ac:dyDescent="0.25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25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25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25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25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25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25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25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25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25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25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25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25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25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25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25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25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25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25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25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25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25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25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25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25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25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25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25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25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25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25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25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25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25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25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25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25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25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25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25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25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25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25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25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25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25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25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25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25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25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25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25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25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25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25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25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25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25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25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25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25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25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25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25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25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25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25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25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25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25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25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25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25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25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25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25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25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25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25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25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25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25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25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25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25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25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25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25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25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25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25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25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25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25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25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25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25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25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25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25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25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25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25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25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25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25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25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25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25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25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25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25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25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25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25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25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25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25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25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25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25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25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25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25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25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25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25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25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25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25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25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25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25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25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25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25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25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25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25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25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25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25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25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25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25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25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25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25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25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25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25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25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25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25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25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25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25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25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25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25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25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25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25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25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25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25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25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25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25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25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25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25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25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25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25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25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25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25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25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25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25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25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25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25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25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25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25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25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25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25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25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25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25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25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25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25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25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25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25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25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25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25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25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25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25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25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25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25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25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25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25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25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25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25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25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25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25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25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25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25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25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25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25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25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25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25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25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25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25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25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25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25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25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25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25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25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25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25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25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25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25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25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25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25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25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25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25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25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25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25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25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25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25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25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25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25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25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25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25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25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25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25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25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25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25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25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25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25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25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25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25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25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25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25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25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25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25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25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25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25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25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25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25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25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25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25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25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25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25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25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25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25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25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25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25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25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25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25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25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25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25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25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25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25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25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25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25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25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25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25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25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25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25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25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25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25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25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25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25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25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25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25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25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25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25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25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25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25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25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25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25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25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25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25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25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25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25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25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25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25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25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25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25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25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25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25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25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25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25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25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25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25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25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25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25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25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25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25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25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25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25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25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25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25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25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25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25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25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25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25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25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25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25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25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25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25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25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25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25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25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25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25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25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25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25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25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25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25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25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25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25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25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25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25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25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25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25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25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25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25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25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25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25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25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25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25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25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25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25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25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25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25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25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25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25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25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25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25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25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25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25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25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25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25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25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25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25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25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25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25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25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25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25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25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25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25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25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25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25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25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25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25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25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25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25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25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25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25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25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25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25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25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25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25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25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25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25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25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25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25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25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25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25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25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25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25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25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25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25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25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25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25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25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25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25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25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25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25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25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25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25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25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25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25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25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25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25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25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25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25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25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25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25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25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25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25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25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25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25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25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25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>
      <formula1>L7</formula1>
    </dataValidation>
    <dataValidation type="textLength" operator="equal" allowBlank="1" showInputMessage="1" showErrorMessage="1" sqref="L12">
      <formula1>#REF!</formula1>
    </dataValidation>
    <dataValidation type="textLength" operator="equal" allowBlank="1" showInputMessage="1" showErrorMessage="1" sqref="L13:L507 L8:L10">
      <formula1>L3</formula1>
    </dataValidation>
    <dataValidation type="decimal" operator="greaterThanOrEqual" allowBlank="1" showInputMessage="1" showErrorMessage="1" sqref="H49:J507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F8:F507</xm:sqref>
        </x14:dataValidation>
        <x14:dataValidation type="list" allowBlank="1" showInputMessage="1" showErrorMessage="1">
          <x14:formula1>
            <xm:f>'Code motif impayé'!$B$2:$B$79</xm:f>
          </x14:formula1>
          <xm:sqref>J8:J48</xm:sqref>
        </x14:dataValidation>
        <x14:dataValidation type="list" allowBlank="1" showInputMessage="1" showErrorMessage="1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W190"/>
  <sheetViews>
    <sheetView tabSelected="1" topLeftCell="C1" zoomScale="85" zoomScaleNormal="85" workbookViewId="0">
      <pane xSplit="5" ySplit="16" topLeftCell="H35" activePane="bottomRight" state="frozen"/>
      <selection activeCell="C1" sqref="C1"/>
      <selection pane="topRight" activeCell="H1" sqref="H1"/>
      <selection pane="bottomLeft" activeCell="C17" sqref="C17"/>
      <selection pane="bottomRight" activeCell="L66" sqref="L66"/>
    </sheetView>
  </sheetViews>
  <sheetFormatPr baseColWidth="10" defaultRowHeight="15" x14ac:dyDescent="0.25"/>
  <cols>
    <col min="1" max="1" width="17.85546875" bestFit="1" customWidth="1"/>
    <col min="2" max="2" width="11.7109375" bestFit="1" customWidth="1"/>
    <col min="3" max="6" width="11.7109375" customWidth="1"/>
    <col min="7" max="7" width="24.28515625" bestFit="1" customWidth="1"/>
    <col min="8" max="8" width="24.28515625" customWidth="1"/>
    <col min="9" max="9" width="28.5703125" customWidth="1"/>
    <col min="10" max="10" width="28.140625" bestFit="1" customWidth="1"/>
    <col min="11" max="11" width="22.140625" customWidth="1"/>
    <col min="12" max="12" width="21.85546875" bestFit="1" customWidth="1"/>
    <col min="13" max="13" width="36.7109375" customWidth="1"/>
    <col min="14" max="14" width="27" customWidth="1"/>
    <col min="15" max="15" width="47.42578125" customWidth="1"/>
    <col min="16" max="16" width="23.140625" bestFit="1" customWidth="1"/>
    <col min="17" max="17" width="19.85546875" bestFit="1" customWidth="1"/>
    <col min="18" max="18" width="36" bestFit="1" customWidth="1"/>
    <col min="19" max="19" width="32" bestFit="1" customWidth="1"/>
    <col min="20" max="21" width="28.140625" customWidth="1"/>
    <col min="22" max="22" width="25.140625" bestFit="1" customWidth="1"/>
    <col min="23" max="23" width="16.28515625" bestFit="1" customWidth="1"/>
  </cols>
  <sheetData>
    <row r="1" spans="1:23" x14ac:dyDescent="0.25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25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25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25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25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ht="12.75" customHeight="1" x14ac:dyDescent="0.25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hidden="1" x14ac:dyDescent="0.25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hidden="1" x14ac:dyDescent="0.25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hidden="1" x14ac:dyDescent="0.25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hidden="1" x14ac:dyDescent="0.25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hidden="1" x14ac:dyDescent="0.25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hidden="1" x14ac:dyDescent="0.25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hidden="1" x14ac:dyDescent="0.25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hidden="1" x14ac:dyDescent="0.25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hidden="1" x14ac:dyDescent="0.25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ht="137.25" hidden="1" x14ac:dyDescent="0.25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25">
      <c r="F17">
        <f>LEN(K17)</f>
        <v>7</v>
      </c>
      <c r="G17" s="99" t="s">
        <v>1021</v>
      </c>
      <c r="H17" s="99" t="s">
        <v>1062</v>
      </c>
      <c r="I17" s="104" t="s">
        <v>1068</v>
      </c>
      <c r="J17" s="30" t="s">
        <v>1052</v>
      </c>
      <c r="K17" s="105">
        <v>4100011</v>
      </c>
      <c r="L17" s="2" t="s">
        <v>221</v>
      </c>
      <c r="M17" s="99" t="s">
        <v>1074</v>
      </c>
      <c r="N17" s="30" t="s">
        <v>1033</v>
      </c>
      <c r="O17" s="99" t="s">
        <v>1086</v>
      </c>
      <c r="P17" s="106" t="s">
        <v>1046</v>
      </c>
      <c r="Q17" s="99" t="s">
        <v>434</v>
      </c>
      <c r="R17" s="99" t="s">
        <v>1092</v>
      </c>
      <c r="S17" s="99" t="s">
        <v>1039</v>
      </c>
      <c r="T17" s="103" t="s">
        <v>1098</v>
      </c>
      <c r="U17" s="99" t="s">
        <v>431</v>
      </c>
      <c r="V17" s="99" t="s">
        <v>1045</v>
      </c>
      <c r="W17" s="2" t="s">
        <v>319</v>
      </c>
    </row>
    <row r="18" spans="4:23" x14ac:dyDescent="0.25">
      <c r="F18" s="99">
        <f t="shared" ref="F18:F28" si="2">LEN(K18)</f>
        <v>7</v>
      </c>
      <c r="G18" s="99" t="s">
        <v>1022</v>
      </c>
      <c r="H18" s="99" t="s">
        <v>1062</v>
      </c>
      <c r="I18" s="104" t="s">
        <v>1068</v>
      </c>
      <c r="J18" s="30" t="s">
        <v>1052</v>
      </c>
      <c r="K18" s="105">
        <v>4100012</v>
      </c>
      <c r="L18" s="2" t="s">
        <v>239</v>
      </c>
      <c r="M18" s="99" t="s">
        <v>1075</v>
      </c>
      <c r="N18" s="30" t="s">
        <v>1033</v>
      </c>
      <c r="O18" s="99" t="s">
        <v>1086</v>
      </c>
      <c r="P18" s="106" t="s">
        <v>1046</v>
      </c>
      <c r="Q18" s="99" t="s">
        <v>434</v>
      </c>
      <c r="R18" s="99" t="s">
        <v>1092</v>
      </c>
      <c r="S18" s="99" t="s">
        <v>1039</v>
      </c>
      <c r="T18" s="103" t="s">
        <v>1098</v>
      </c>
      <c r="U18" s="99" t="s">
        <v>431</v>
      </c>
      <c r="V18" s="99" t="s">
        <v>1045</v>
      </c>
      <c r="W18" s="2" t="s">
        <v>319</v>
      </c>
    </row>
    <row r="19" spans="4:23" x14ac:dyDescent="0.25">
      <c r="D19" s="99"/>
      <c r="F19" s="99">
        <f t="shared" si="2"/>
        <v>7</v>
      </c>
      <c r="G19" s="99" t="s">
        <v>1023</v>
      </c>
      <c r="H19" s="99" t="s">
        <v>1062</v>
      </c>
      <c r="I19" s="104" t="s">
        <v>1068</v>
      </c>
      <c r="J19" s="30" t="s">
        <v>1053</v>
      </c>
      <c r="K19" s="105">
        <v>4100013</v>
      </c>
      <c r="L19" s="2" t="s">
        <v>222</v>
      </c>
      <c r="M19" s="99" t="s">
        <v>1076</v>
      </c>
      <c r="N19" s="30" t="s">
        <v>1033</v>
      </c>
      <c r="O19" s="99" t="s">
        <v>1086</v>
      </c>
      <c r="P19" s="106" t="s">
        <v>1046</v>
      </c>
      <c r="Q19" s="99" t="s">
        <v>434</v>
      </c>
      <c r="R19" s="99" t="s">
        <v>1092</v>
      </c>
      <c r="S19" s="99" t="s">
        <v>1039</v>
      </c>
      <c r="T19" s="103" t="s">
        <v>1098</v>
      </c>
      <c r="U19" s="99" t="s">
        <v>431</v>
      </c>
      <c r="V19" s="99" t="s">
        <v>1045</v>
      </c>
      <c r="W19" s="2" t="s">
        <v>319</v>
      </c>
    </row>
    <row r="20" spans="4:23" x14ac:dyDescent="0.25">
      <c r="D20" s="99"/>
      <c r="F20" s="99">
        <f t="shared" si="2"/>
        <v>7</v>
      </c>
      <c r="G20" s="99" t="s">
        <v>1024</v>
      </c>
      <c r="H20" s="99" t="s">
        <v>1063</v>
      </c>
      <c r="I20" s="104" t="s">
        <v>1069</v>
      </c>
      <c r="J20" s="30" t="s">
        <v>1054</v>
      </c>
      <c r="K20" s="105">
        <v>4100021</v>
      </c>
      <c r="L20" s="2" t="s">
        <v>239</v>
      </c>
      <c r="M20" s="99" t="s">
        <v>1077</v>
      </c>
      <c r="N20" s="30" t="s">
        <v>1034</v>
      </c>
      <c r="O20" s="99" t="s">
        <v>1087</v>
      </c>
      <c r="P20" s="106" t="s">
        <v>1047</v>
      </c>
      <c r="Q20" s="99" t="s">
        <v>434</v>
      </c>
      <c r="R20" s="99" t="s">
        <v>1093</v>
      </c>
      <c r="S20" s="99" t="s">
        <v>1040</v>
      </c>
      <c r="T20" s="103" t="s">
        <v>1099</v>
      </c>
      <c r="U20" s="99" t="s">
        <v>431</v>
      </c>
      <c r="V20" s="99" t="s">
        <v>1045</v>
      </c>
      <c r="W20" s="2" t="s">
        <v>319</v>
      </c>
    </row>
    <row r="21" spans="4:23" x14ac:dyDescent="0.25">
      <c r="D21" s="99"/>
      <c r="F21" s="99">
        <f t="shared" si="2"/>
        <v>7</v>
      </c>
      <c r="G21" s="99" t="s">
        <v>1025</v>
      </c>
      <c r="H21" s="99" t="s">
        <v>1063</v>
      </c>
      <c r="I21" s="104" t="s">
        <v>1069</v>
      </c>
      <c r="J21" s="30" t="s">
        <v>1055</v>
      </c>
      <c r="K21" s="105">
        <v>4100022</v>
      </c>
      <c r="L21" s="2" t="s">
        <v>222</v>
      </c>
      <c r="M21" s="99" t="s">
        <v>1078</v>
      </c>
      <c r="N21" s="30" t="s">
        <v>1034</v>
      </c>
      <c r="O21" s="99" t="s">
        <v>1087</v>
      </c>
      <c r="P21" s="106" t="s">
        <v>1047</v>
      </c>
      <c r="Q21" s="99" t="s">
        <v>434</v>
      </c>
      <c r="R21" s="99" t="s">
        <v>1093</v>
      </c>
      <c r="S21" s="99" t="s">
        <v>1040</v>
      </c>
      <c r="T21" s="103" t="s">
        <v>1099</v>
      </c>
      <c r="U21" s="99" t="s">
        <v>431</v>
      </c>
      <c r="V21" s="99" t="s">
        <v>1045</v>
      </c>
      <c r="W21" s="2" t="s">
        <v>319</v>
      </c>
    </row>
    <row r="22" spans="4:23" x14ac:dyDescent="0.25">
      <c r="E22" s="99">
        <f>LEN(S21)</f>
        <v>27</v>
      </c>
      <c r="F22" s="99">
        <f t="shared" si="2"/>
        <v>7</v>
      </c>
      <c r="G22" s="99" t="s">
        <v>1026</v>
      </c>
      <c r="H22" s="99" t="s">
        <v>1064</v>
      </c>
      <c r="I22" s="104" t="s">
        <v>1070</v>
      </c>
      <c r="J22" s="30" t="s">
        <v>1056</v>
      </c>
      <c r="K22" s="105">
        <v>4100031</v>
      </c>
      <c r="L22" s="2" t="s">
        <v>222</v>
      </c>
      <c r="M22" s="99" t="s">
        <v>1079</v>
      </c>
      <c r="N22" s="30" t="s">
        <v>1035</v>
      </c>
      <c r="O22" s="99" t="s">
        <v>1088</v>
      </c>
      <c r="P22" s="106" t="s">
        <v>1048</v>
      </c>
      <c r="Q22" s="99" t="s">
        <v>434</v>
      </c>
      <c r="R22" s="99" t="s">
        <v>1094</v>
      </c>
      <c r="S22" s="99" t="s">
        <v>1041</v>
      </c>
      <c r="T22" s="103" t="s">
        <v>1100</v>
      </c>
      <c r="U22" s="99" t="s">
        <v>431</v>
      </c>
      <c r="V22" s="99" t="s">
        <v>1045</v>
      </c>
      <c r="W22" s="2" t="s">
        <v>319</v>
      </c>
    </row>
    <row r="23" spans="4:23" x14ac:dyDescent="0.25">
      <c r="E23" s="99">
        <f t="shared" ref="E23" si="3">LEN(S22)</f>
        <v>27</v>
      </c>
      <c r="F23" s="99">
        <f t="shared" si="2"/>
        <v>7</v>
      </c>
      <c r="G23" s="99" t="s">
        <v>1027</v>
      </c>
      <c r="H23" s="99" t="s">
        <v>1065</v>
      </c>
      <c r="I23" s="104" t="s">
        <v>1071</v>
      </c>
      <c r="J23" s="30" t="s">
        <v>1057</v>
      </c>
      <c r="K23" s="105">
        <v>4100041</v>
      </c>
      <c r="L23" s="2" t="s">
        <v>221</v>
      </c>
      <c r="M23" s="99" t="s">
        <v>1080</v>
      </c>
      <c r="N23" s="30" t="s">
        <v>1036</v>
      </c>
      <c r="O23" s="99" t="s">
        <v>1089</v>
      </c>
      <c r="P23" s="106" t="s">
        <v>1049</v>
      </c>
      <c r="Q23" s="99" t="s">
        <v>434</v>
      </c>
      <c r="R23" s="99" t="s">
        <v>1095</v>
      </c>
      <c r="S23" s="99" t="s">
        <v>1042</v>
      </c>
      <c r="T23" s="103" t="s">
        <v>1101</v>
      </c>
      <c r="U23" s="99" t="s">
        <v>431</v>
      </c>
      <c r="V23" s="99" t="s">
        <v>1045</v>
      </c>
      <c r="W23" s="2" t="s">
        <v>319</v>
      </c>
    </row>
    <row r="24" spans="4:23" x14ac:dyDescent="0.25">
      <c r="E24" s="99"/>
      <c r="F24" s="99">
        <f t="shared" si="2"/>
        <v>7</v>
      </c>
      <c r="G24" s="99" t="s">
        <v>1028</v>
      </c>
      <c r="H24" s="99" t="s">
        <v>1065</v>
      </c>
      <c r="I24" s="104" t="s">
        <v>1071</v>
      </c>
      <c r="J24" s="30" t="s">
        <v>1057</v>
      </c>
      <c r="K24" s="105">
        <v>4100042</v>
      </c>
      <c r="L24" s="2" t="s">
        <v>239</v>
      </c>
      <c r="M24" s="99" t="s">
        <v>1081</v>
      </c>
      <c r="N24" s="30" t="s">
        <v>1036</v>
      </c>
      <c r="O24" s="99" t="s">
        <v>1089</v>
      </c>
      <c r="P24" s="106" t="s">
        <v>1049</v>
      </c>
      <c r="Q24" s="99" t="s">
        <v>434</v>
      </c>
      <c r="R24" s="99" t="s">
        <v>1095</v>
      </c>
      <c r="S24" s="99" t="s">
        <v>1042</v>
      </c>
      <c r="T24" s="103" t="s">
        <v>1101</v>
      </c>
      <c r="U24" s="99" t="s">
        <v>431</v>
      </c>
      <c r="V24" s="99" t="s">
        <v>1045</v>
      </c>
      <c r="W24" s="2" t="s">
        <v>319</v>
      </c>
    </row>
    <row r="25" spans="4:23" x14ac:dyDescent="0.25">
      <c r="E25" s="99"/>
      <c r="F25" s="99">
        <f t="shared" si="2"/>
        <v>7</v>
      </c>
      <c r="G25" s="99" t="s">
        <v>1029</v>
      </c>
      <c r="H25" s="99" t="s">
        <v>1065</v>
      </c>
      <c r="I25" s="104" t="s">
        <v>1071</v>
      </c>
      <c r="J25" s="30" t="s">
        <v>1058</v>
      </c>
      <c r="K25" s="105">
        <v>4100043</v>
      </c>
      <c r="L25" s="2" t="s">
        <v>222</v>
      </c>
      <c r="M25" s="99" t="s">
        <v>1082</v>
      </c>
      <c r="N25" s="30" t="s">
        <v>1036</v>
      </c>
      <c r="O25" s="99" t="s">
        <v>1089</v>
      </c>
      <c r="P25" s="106" t="s">
        <v>1049</v>
      </c>
      <c r="Q25" s="99" t="s">
        <v>434</v>
      </c>
      <c r="R25" s="99" t="s">
        <v>1095</v>
      </c>
      <c r="S25" s="99" t="s">
        <v>1042</v>
      </c>
      <c r="T25" s="103" t="s">
        <v>1101</v>
      </c>
      <c r="U25" s="99" t="s">
        <v>431</v>
      </c>
      <c r="V25" s="99" t="s">
        <v>1045</v>
      </c>
      <c r="W25" s="2" t="s">
        <v>319</v>
      </c>
    </row>
    <row r="26" spans="4:23" x14ac:dyDescent="0.25">
      <c r="E26" s="99"/>
      <c r="F26" s="99">
        <f t="shared" si="2"/>
        <v>7</v>
      </c>
      <c r="G26" s="99" t="s">
        <v>1030</v>
      </c>
      <c r="H26" s="99" t="s">
        <v>1066</v>
      </c>
      <c r="I26" s="104" t="s">
        <v>1072</v>
      </c>
      <c r="J26" s="30" t="s">
        <v>1059</v>
      </c>
      <c r="K26" s="105">
        <v>4100051</v>
      </c>
      <c r="L26" s="2" t="s">
        <v>239</v>
      </c>
      <c r="M26" s="99" t="s">
        <v>1083</v>
      </c>
      <c r="N26" s="30" t="s">
        <v>1037</v>
      </c>
      <c r="O26" s="99" t="s">
        <v>1090</v>
      </c>
      <c r="P26" s="106" t="s">
        <v>1050</v>
      </c>
      <c r="Q26" s="99" t="s">
        <v>434</v>
      </c>
      <c r="R26" s="99" t="s">
        <v>1096</v>
      </c>
      <c r="S26" s="99" t="s">
        <v>1043</v>
      </c>
      <c r="T26" s="103" t="s">
        <v>1102</v>
      </c>
      <c r="U26" s="99" t="s">
        <v>431</v>
      </c>
      <c r="V26" s="99" t="s">
        <v>1045</v>
      </c>
      <c r="W26" s="2" t="s">
        <v>319</v>
      </c>
    </row>
    <row r="27" spans="4:23" x14ac:dyDescent="0.25">
      <c r="E27" s="99"/>
      <c r="F27" s="99">
        <f t="shared" si="2"/>
        <v>7</v>
      </c>
      <c r="G27" s="99" t="s">
        <v>1031</v>
      </c>
      <c r="H27" s="99" t="s">
        <v>1066</v>
      </c>
      <c r="I27" s="104" t="s">
        <v>1072</v>
      </c>
      <c r="J27" s="30" t="s">
        <v>1060</v>
      </c>
      <c r="K27" s="105">
        <v>4100052</v>
      </c>
      <c r="L27" s="2" t="s">
        <v>222</v>
      </c>
      <c r="M27" s="99" t="s">
        <v>1084</v>
      </c>
      <c r="N27" s="30" t="s">
        <v>1037</v>
      </c>
      <c r="O27" s="99" t="s">
        <v>1090</v>
      </c>
      <c r="P27" s="106" t="s">
        <v>1050</v>
      </c>
      <c r="Q27" s="99" t="s">
        <v>434</v>
      </c>
      <c r="R27" s="99" t="s">
        <v>1096</v>
      </c>
      <c r="S27" s="99" t="s">
        <v>1043</v>
      </c>
      <c r="T27" s="103" t="s">
        <v>1102</v>
      </c>
      <c r="U27" s="99" t="s">
        <v>431</v>
      </c>
      <c r="V27" s="99" t="s">
        <v>1045</v>
      </c>
      <c r="W27" s="2" t="s">
        <v>319</v>
      </c>
    </row>
    <row r="28" spans="4:23" x14ac:dyDescent="0.25">
      <c r="E28" s="99"/>
      <c r="F28" s="99">
        <f t="shared" si="2"/>
        <v>7</v>
      </c>
      <c r="G28" s="99" t="s">
        <v>1032</v>
      </c>
      <c r="H28" s="99" t="s">
        <v>1067</v>
      </c>
      <c r="I28" s="104" t="s">
        <v>1073</v>
      </c>
      <c r="J28" s="30" t="s">
        <v>1061</v>
      </c>
      <c r="K28" s="105">
        <v>4100062</v>
      </c>
      <c r="L28" s="2" t="s">
        <v>222</v>
      </c>
      <c r="M28" s="99" t="s">
        <v>1085</v>
      </c>
      <c r="N28" s="30" t="s">
        <v>1038</v>
      </c>
      <c r="O28" s="99" t="s">
        <v>1091</v>
      </c>
      <c r="P28" s="106" t="s">
        <v>1051</v>
      </c>
      <c r="Q28" s="99" t="s">
        <v>434</v>
      </c>
      <c r="R28" s="99" t="s">
        <v>1097</v>
      </c>
      <c r="S28" s="99" t="s">
        <v>1044</v>
      </c>
      <c r="T28" s="103" t="s">
        <v>1103</v>
      </c>
      <c r="U28" s="99" t="s">
        <v>431</v>
      </c>
      <c r="V28" s="99" t="s">
        <v>1045</v>
      </c>
      <c r="W28" s="2" t="s">
        <v>319</v>
      </c>
    </row>
    <row r="29" spans="4:23" x14ac:dyDescent="0.25">
      <c r="E29" s="99"/>
      <c r="F29" s="99"/>
      <c r="G29" s="99" t="s">
        <v>1160</v>
      </c>
      <c r="H29" s="99" t="s">
        <v>1172</v>
      </c>
      <c r="I29" s="104" t="s">
        <v>1178</v>
      </c>
      <c r="J29" s="30" t="s">
        <v>1184</v>
      </c>
      <c r="K29" s="105">
        <v>4100071</v>
      </c>
      <c r="L29" s="2" t="s">
        <v>221</v>
      </c>
      <c r="M29" s="99" t="s">
        <v>1194</v>
      </c>
      <c r="N29" s="30" t="s">
        <v>1204</v>
      </c>
      <c r="O29" s="99" t="s">
        <v>1203</v>
      </c>
      <c r="P29" s="33" t="s">
        <v>1221</v>
      </c>
      <c r="Q29" s="99" t="s">
        <v>434</v>
      </c>
      <c r="R29" s="99" t="s">
        <v>1216</v>
      </c>
      <c r="S29" s="99" t="s">
        <v>1233</v>
      </c>
      <c r="T29" s="103" t="s">
        <v>1227</v>
      </c>
      <c r="U29" s="99" t="s">
        <v>431</v>
      </c>
      <c r="V29" s="99" t="s">
        <v>1045</v>
      </c>
      <c r="W29" s="2" t="s">
        <v>319</v>
      </c>
    </row>
    <row r="30" spans="4:23" x14ac:dyDescent="0.25">
      <c r="E30" s="99"/>
      <c r="G30" s="99" t="s">
        <v>1161</v>
      </c>
      <c r="H30" s="99" t="s">
        <v>1172</v>
      </c>
      <c r="I30" s="104" t="s">
        <v>1178</v>
      </c>
      <c r="J30" s="30" t="s">
        <v>1184</v>
      </c>
      <c r="K30" s="105">
        <v>4100072</v>
      </c>
      <c r="L30" s="2" t="s">
        <v>239</v>
      </c>
      <c r="M30" s="99" t="s">
        <v>1195</v>
      </c>
      <c r="N30" s="30" t="s">
        <v>1204</v>
      </c>
      <c r="O30" s="99" t="s">
        <v>1203</v>
      </c>
      <c r="P30" s="33" t="s">
        <v>1221</v>
      </c>
      <c r="Q30" s="99" t="s">
        <v>434</v>
      </c>
      <c r="R30" s="99" t="s">
        <v>1216</v>
      </c>
      <c r="S30" s="99" t="s">
        <v>1233</v>
      </c>
      <c r="T30" s="103" t="s">
        <v>1227</v>
      </c>
      <c r="U30" s="99" t="s">
        <v>431</v>
      </c>
      <c r="V30" s="99" t="s">
        <v>1045</v>
      </c>
      <c r="W30" s="2" t="s">
        <v>319</v>
      </c>
    </row>
    <row r="31" spans="4:23" x14ac:dyDescent="0.25">
      <c r="E31" s="99"/>
      <c r="G31" s="99" t="s">
        <v>1162</v>
      </c>
      <c r="H31" s="99" t="s">
        <v>1172</v>
      </c>
      <c r="I31" s="104" t="s">
        <v>1178</v>
      </c>
      <c r="J31" s="30" t="s">
        <v>1185</v>
      </c>
      <c r="K31" s="105">
        <v>4100073</v>
      </c>
      <c r="L31" s="2" t="s">
        <v>222</v>
      </c>
      <c r="M31" s="99" t="s">
        <v>1196</v>
      </c>
      <c r="N31" s="30" t="s">
        <v>1204</v>
      </c>
      <c r="O31" s="99" t="s">
        <v>1203</v>
      </c>
      <c r="P31" s="33" t="s">
        <v>1221</v>
      </c>
      <c r="Q31" s="99" t="s">
        <v>434</v>
      </c>
      <c r="R31" s="99" t="s">
        <v>1216</v>
      </c>
      <c r="S31" s="99" t="s">
        <v>1233</v>
      </c>
      <c r="T31" s="103" t="s">
        <v>1227</v>
      </c>
      <c r="U31" s="99" t="s">
        <v>431</v>
      </c>
      <c r="V31" s="99" t="s">
        <v>1045</v>
      </c>
      <c r="W31" s="2" t="s">
        <v>319</v>
      </c>
    </row>
    <row r="32" spans="4:23" x14ac:dyDescent="0.25">
      <c r="E32" s="99"/>
      <c r="G32" s="99" t="s">
        <v>1163</v>
      </c>
      <c r="H32" s="99" t="s">
        <v>1173</v>
      </c>
      <c r="I32" s="104" t="s">
        <v>1179</v>
      </c>
      <c r="J32" s="30" t="s">
        <v>1186</v>
      </c>
      <c r="K32" s="105">
        <v>4100081</v>
      </c>
      <c r="L32" s="2" t="s">
        <v>239</v>
      </c>
      <c r="M32" s="99" t="s">
        <v>1197</v>
      </c>
      <c r="N32" s="30" t="s">
        <v>1205</v>
      </c>
      <c r="O32" s="99" t="s">
        <v>1214</v>
      </c>
      <c r="P32" s="33" t="s">
        <v>1222</v>
      </c>
      <c r="Q32" s="99" t="s">
        <v>434</v>
      </c>
      <c r="R32" s="99" t="s">
        <v>1215</v>
      </c>
      <c r="S32" s="99" t="s">
        <v>1234</v>
      </c>
      <c r="T32" s="103" t="s">
        <v>1228</v>
      </c>
      <c r="U32" s="99" t="s">
        <v>431</v>
      </c>
      <c r="V32" s="99" t="s">
        <v>1045</v>
      </c>
      <c r="W32" s="2" t="s">
        <v>319</v>
      </c>
    </row>
    <row r="33" spans="5:23" x14ac:dyDescent="0.25">
      <c r="E33" s="99"/>
      <c r="G33" s="99" t="s">
        <v>1164</v>
      </c>
      <c r="H33" s="99" t="s">
        <v>1173</v>
      </c>
      <c r="I33" s="104" t="s">
        <v>1179</v>
      </c>
      <c r="J33" s="30" t="s">
        <v>1187</v>
      </c>
      <c r="K33" s="105">
        <v>4100082</v>
      </c>
      <c r="L33" s="2" t="s">
        <v>222</v>
      </c>
      <c r="M33" s="99" t="s">
        <v>1198</v>
      </c>
      <c r="N33" s="30" t="s">
        <v>1205</v>
      </c>
      <c r="O33" s="99" t="s">
        <v>1214</v>
      </c>
      <c r="P33" s="33" t="s">
        <v>1222</v>
      </c>
      <c r="Q33" s="99" t="s">
        <v>434</v>
      </c>
      <c r="R33" s="99" t="s">
        <v>1215</v>
      </c>
      <c r="S33" s="99" t="s">
        <v>1234</v>
      </c>
      <c r="T33" s="103" t="s">
        <v>1228</v>
      </c>
      <c r="U33" s="99" t="s">
        <v>431</v>
      </c>
      <c r="V33" s="99" t="s">
        <v>1045</v>
      </c>
      <c r="W33" s="2" t="s">
        <v>319</v>
      </c>
    </row>
    <row r="34" spans="5:23" x14ac:dyDescent="0.25">
      <c r="E34" s="99"/>
      <c r="G34" s="99" t="s">
        <v>1165</v>
      </c>
      <c r="H34" s="99" t="s">
        <v>1174</v>
      </c>
      <c r="I34" s="104" t="s">
        <v>1180</v>
      </c>
      <c r="J34" s="30" t="s">
        <v>1188</v>
      </c>
      <c r="K34" s="105">
        <v>4100083</v>
      </c>
      <c r="L34" s="2" t="s">
        <v>222</v>
      </c>
      <c r="M34" s="99" t="s">
        <v>1199</v>
      </c>
      <c r="N34" s="30" t="s">
        <v>1206</v>
      </c>
      <c r="O34" s="99" t="s">
        <v>1213</v>
      </c>
      <c r="P34" s="33" t="s">
        <v>1223</v>
      </c>
      <c r="Q34" s="99" t="s">
        <v>434</v>
      </c>
      <c r="R34" s="99" t="s">
        <v>1217</v>
      </c>
      <c r="S34" s="99" t="s">
        <v>1235</v>
      </c>
      <c r="T34" s="103" t="s">
        <v>1229</v>
      </c>
      <c r="U34" s="99" t="s">
        <v>431</v>
      </c>
      <c r="V34" s="99" t="s">
        <v>1045</v>
      </c>
      <c r="W34" s="2" t="s">
        <v>319</v>
      </c>
    </row>
    <row r="35" spans="5:23" x14ac:dyDescent="0.25">
      <c r="E35" s="99"/>
      <c r="G35" s="99" t="s">
        <v>1166</v>
      </c>
      <c r="H35" s="99" t="s">
        <v>1175</v>
      </c>
      <c r="I35" s="104" t="s">
        <v>1181</v>
      </c>
      <c r="J35" s="30" t="s">
        <v>1189</v>
      </c>
      <c r="K35" s="105">
        <v>4101101</v>
      </c>
      <c r="L35" s="2" t="s">
        <v>221</v>
      </c>
      <c r="M35" s="99" t="s">
        <v>1200</v>
      </c>
      <c r="N35" s="30" t="s">
        <v>1207</v>
      </c>
      <c r="O35" s="99" t="s">
        <v>1212</v>
      </c>
      <c r="P35" s="33" t="s">
        <v>1224</v>
      </c>
      <c r="Q35" s="99" t="s">
        <v>434</v>
      </c>
      <c r="R35" s="99" t="s">
        <v>1218</v>
      </c>
      <c r="S35" s="99" t="s">
        <v>1236</v>
      </c>
      <c r="T35" s="103" t="s">
        <v>1230</v>
      </c>
      <c r="U35" s="99" t="s">
        <v>431</v>
      </c>
      <c r="V35" s="99" t="s">
        <v>1045</v>
      </c>
      <c r="W35" s="2" t="s">
        <v>319</v>
      </c>
    </row>
    <row r="36" spans="5:23" x14ac:dyDescent="0.25">
      <c r="E36" s="99"/>
      <c r="G36" s="99" t="s">
        <v>1167</v>
      </c>
      <c r="H36" s="99" t="s">
        <v>1175</v>
      </c>
      <c r="I36" s="104" t="s">
        <v>1181</v>
      </c>
      <c r="J36" s="30" t="s">
        <v>1189</v>
      </c>
      <c r="K36" s="105">
        <v>4101102</v>
      </c>
      <c r="L36" s="2" t="s">
        <v>239</v>
      </c>
      <c r="M36" s="99" t="s">
        <v>1201</v>
      </c>
      <c r="N36" s="30" t="s">
        <v>1207</v>
      </c>
      <c r="O36" s="99" t="s">
        <v>1212</v>
      </c>
      <c r="P36" s="33" t="s">
        <v>1224</v>
      </c>
      <c r="Q36" s="99" t="s">
        <v>434</v>
      </c>
      <c r="R36" s="99" t="s">
        <v>1218</v>
      </c>
      <c r="S36" s="99" t="s">
        <v>1236</v>
      </c>
      <c r="T36" s="103" t="s">
        <v>1230</v>
      </c>
      <c r="U36" s="99" t="s">
        <v>431</v>
      </c>
      <c r="V36" s="99" t="s">
        <v>1045</v>
      </c>
      <c r="W36" s="2" t="s">
        <v>319</v>
      </c>
    </row>
    <row r="37" spans="5:23" x14ac:dyDescent="0.25">
      <c r="E37" s="99"/>
      <c r="G37" s="99" t="s">
        <v>1171</v>
      </c>
      <c r="H37" s="99" t="s">
        <v>1175</v>
      </c>
      <c r="I37" s="104" t="s">
        <v>1181</v>
      </c>
      <c r="J37" s="30" t="s">
        <v>1190</v>
      </c>
      <c r="K37" s="105">
        <v>4101103</v>
      </c>
      <c r="L37" s="2" t="s">
        <v>222</v>
      </c>
      <c r="M37" s="99" t="s">
        <v>1202</v>
      </c>
      <c r="N37" s="30" t="s">
        <v>1207</v>
      </c>
      <c r="O37" s="99" t="s">
        <v>1212</v>
      </c>
      <c r="P37" s="33" t="s">
        <v>1224</v>
      </c>
      <c r="Q37" s="99" t="s">
        <v>434</v>
      </c>
      <c r="R37" s="99" t="s">
        <v>1218</v>
      </c>
      <c r="S37" s="99" t="s">
        <v>1236</v>
      </c>
      <c r="T37" s="103" t="s">
        <v>1230</v>
      </c>
      <c r="U37" s="99" t="s">
        <v>431</v>
      </c>
      <c r="V37" s="99" t="s">
        <v>1045</v>
      </c>
      <c r="W37" s="2" t="s">
        <v>319</v>
      </c>
    </row>
    <row r="38" spans="5:23" x14ac:dyDescent="0.25">
      <c r="E38" s="99"/>
      <c r="G38" s="99" t="s">
        <v>1169</v>
      </c>
      <c r="H38" s="99" t="s">
        <v>1176</v>
      </c>
      <c r="I38" s="104" t="s">
        <v>1182</v>
      </c>
      <c r="J38" s="30" t="s">
        <v>1191</v>
      </c>
      <c r="K38" s="105">
        <v>4101111</v>
      </c>
      <c r="L38" s="2" t="s">
        <v>239</v>
      </c>
      <c r="M38" s="99" t="s">
        <v>1246</v>
      </c>
      <c r="N38" s="30" t="s">
        <v>1208</v>
      </c>
      <c r="O38" s="99" t="s">
        <v>1211</v>
      </c>
      <c r="P38" s="33" t="s">
        <v>1225</v>
      </c>
      <c r="Q38" s="99" t="s">
        <v>434</v>
      </c>
      <c r="R38" s="99" t="s">
        <v>1219</v>
      </c>
      <c r="S38" s="99" t="s">
        <v>1237</v>
      </c>
      <c r="T38" s="103" t="s">
        <v>1231</v>
      </c>
      <c r="U38" s="99" t="s">
        <v>431</v>
      </c>
      <c r="V38" s="99" t="s">
        <v>1045</v>
      </c>
      <c r="W38" s="2" t="s">
        <v>319</v>
      </c>
    </row>
    <row r="39" spans="5:23" x14ac:dyDescent="0.25">
      <c r="E39" s="99"/>
      <c r="G39" s="99" t="s">
        <v>1170</v>
      </c>
      <c r="H39" s="99" t="s">
        <v>1176</v>
      </c>
      <c r="I39" s="104" t="s">
        <v>1182</v>
      </c>
      <c r="J39" s="30" t="s">
        <v>1192</v>
      </c>
      <c r="K39" s="105">
        <v>4101112</v>
      </c>
      <c r="L39" s="2" t="s">
        <v>222</v>
      </c>
      <c r="M39" s="99" t="s">
        <v>1245</v>
      </c>
      <c r="N39" s="30" t="s">
        <v>1208</v>
      </c>
      <c r="O39" s="99" t="s">
        <v>1211</v>
      </c>
      <c r="P39" s="33" t="s">
        <v>1225</v>
      </c>
      <c r="Q39" s="99" t="s">
        <v>434</v>
      </c>
      <c r="R39" s="99" t="s">
        <v>1219</v>
      </c>
      <c r="S39" s="99" t="s">
        <v>1237</v>
      </c>
      <c r="T39" s="103" t="s">
        <v>1231</v>
      </c>
      <c r="U39" s="99" t="s">
        <v>431</v>
      </c>
      <c r="V39" s="99" t="s">
        <v>1045</v>
      </c>
      <c r="W39" s="2" t="s">
        <v>319</v>
      </c>
    </row>
    <row r="40" spans="5:23" x14ac:dyDescent="0.25">
      <c r="E40" s="99"/>
      <c r="G40" s="99" t="s">
        <v>1168</v>
      </c>
      <c r="H40" s="99" t="s">
        <v>1177</v>
      </c>
      <c r="I40" s="104" t="s">
        <v>1183</v>
      </c>
      <c r="J40" s="30" t="s">
        <v>1193</v>
      </c>
      <c r="K40" s="105">
        <v>4101121</v>
      </c>
      <c r="L40" s="2" t="s">
        <v>222</v>
      </c>
      <c r="M40" s="99" t="s">
        <v>1318</v>
      </c>
      <c r="N40" s="30" t="s">
        <v>1209</v>
      </c>
      <c r="O40" s="99" t="s">
        <v>1210</v>
      </c>
      <c r="P40" s="33" t="s">
        <v>1226</v>
      </c>
      <c r="Q40" s="99" t="s">
        <v>434</v>
      </c>
      <c r="R40" s="99" t="s">
        <v>1220</v>
      </c>
      <c r="S40" s="99" t="s">
        <v>1238</v>
      </c>
      <c r="T40" s="103" t="s">
        <v>1232</v>
      </c>
      <c r="U40" s="99" t="s">
        <v>431</v>
      </c>
      <c r="V40" s="99" t="s">
        <v>1045</v>
      </c>
      <c r="W40" s="2" t="s">
        <v>319</v>
      </c>
    </row>
    <row r="41" spans="5:23" x14ac:dyDescent="0.25">
      <c r="E41" s="99"/>
      <c r="G41" s="99" t="s">
        <v>1249</v>
      </c>
      <c r="H41" s="99" t="s">
        <v>1260</v>
      </c>
      <c r="I41" s="104" t="s">
        <v>1267</v>
      </c>
      <c r="J41" s="30" t="s">
        <v>1273</v>
      </c>
      <c r="K41" s="128">
        <v>4101131</v>
      </c>
      <c r="L41" s="2" t="s">
        <v>221</v>
      </c>
      <c r="M41" s="99" t="s">
        <v>1319</v>
      </c>
      <c r="N41" s="127" t="s">
        <v>1209</v>
      </c>
      <c r="O41" s="1" t="s">
        <v>1293</v>
      </c>
      <c r="P41" s="5" t="s">
        <v>1294</v>
      </c>
      <c r="Q41" s="99" t="s">
        <v>434</v>
      </c>
      <c r="R41" s="1" t="s">
        <v>1300</v>
      </c>
      <c r="S41" s="1" t="s">
        <v>1306</v>
      </c>
      <c r="T41" s="103" t="s">
        <v>1312</v>
      </c>
      <c r="U41" s="99" t="s">
        <v>431</v>
      </c>
      <c r="V41" s="99" t="s">
        <v>1045</v>
      </c>
      <c r="W41" s="2" t="s">
        <v>319</v>
      </c>
    </row>
    <row r="42" spans="5:23" x14ac:dyDescent="0.25">
      <c r="G42" s="99" t="s">
        <v>1250</v>
      </c>
      <c r="H42" s="99" t="s">
        <v>1260</v>
      </c>
      <c r="I42" s="104" t="s">
        <v>1267</v>
      </c>
      <c r="J42" s="30" t="s">
        <v>1273</v>
      </c>
      <c r="K42" s="128">
        <v>4101132</v>
      </c>
      <c r="L42" s="2" t="s">
        <v>239</v>
      </c>
      <c r="M42" s="99" t="s">
        <v>1320</v>
      </c>
      <c r="N42" s="127" t="s">
        <v>1209</v>
      </c>
      <c r="O42" s="1" t="s">
        <v>1293</v>
      </c>
      <c r="P42" s="5" t="s">
        <v>1294</v>
      </c>
      <c r="Q42" s="99" t="s">
        <v>434</v>
      </c>
      <c r="R42" s="1" t="s">
        <v>1300</v>
      </c>
      <c r="S42" s="1" t="s">
        <v>1306</v>
      </c>
      <c r="T42" s="103" t="s">
        <v>1312</v>
      </c>
      <c r="U42" s="99" t="s">
        <v>431</v>
      </c>
      <c r="V42" s="99" t="s">
        <v>1045</v>
      </c>
      <c r="W42" s="2" t="s">
        <v>319</v>
      </c>
    </row>
    <row r="43" spans="5:23" x14ac:dyDescent="0.25">
      <c r="G43" s="99" t="s">
        <v>1251</v>
      </c>
      <c r="H43" s="99" t="s">
        <v>1260</v>
      </c>
      <c r="I43" s="104" t="s">
        <v>1267</v>
      </c>
      <c r="J43" s="30" t="s">
        <v>1274</v>
      </c>
      <c r="K43" s="128">
        <v>4101133</v>
      </c>
      <c r="L43" s="2" t="s">
        <v>222</v>
      </c>
      <c r="M43" s="99" t="s">
        <v>1321</v>
      </c>
      <c r="N43" s="127" t="s">
        <v>1209</v>
      </c>
      <c r="O43" s="1" t="s">
        <v>1293</v>
      </c>
      <c r="P43" s="5" t="s">
        <v>1294</v>
      </c>
      <c r="Q43" s="99" t="s">
        <v>434</v>
      </c>
      <c r="R43" s="1" t="s">
        <v>1300</v>
      </c>
      <c r="S43" s="1" t="s">
        <v>1306</v>
      </c>
      <c r="T43" s="103" t="s">
        <v>1312</v>
      </c>
      <c r="U43" s="99" t="s">
        <v>431</v>
      </c>
      <c r="V43" s="99" t="s">
        <v>1045</v>
      </c>
      <c r="W43" s="2" t="s">
        <v>319</v>
      </c>
    </row>
    <row r="44" spans="5:23" x14ac:dyDescent="0.25">
      <c r="G44" s="99" t="s">
        <v>1252</v>
      </c>
      <c r="H44" s="99" t="s">
        <v>1261</v>
      </c>
      <c r="I44" s="104" t="s">
        <v>1268</v>
      </c>
      <c r="J44" s="30" t="s">
        <v>1275</v>
      </c>
      <c r="K44" s="128">
        <v>4101141</v>
      </c>
      <c r="L44" s="2" t="s">
        <v>239</v>
      </c>
      <c r="M44" s="99" t="s">
        <v>1322</v>
      </c>
      <c r="N44" s="127" t="s">
        <v>1283</v>
      </c>
      <c r="O44" s="99" t="s">
        <v>1292</v>
      </c>
      <c r="P44" s="5" t="s">
        <v>1295</v>
      </c>
      <c r="Q44" s="99" t="s">
        <v>434</v>
      </c>
      <c r="R44" s="1" t="s">
        <v>1301</v>
      </c>
      <c r="S44" s="1" t="s">
        <v>1307</v>
      </c>
      <c r="T44" s="103" t="s">
        <v>1313</v>
      </c>
      <c r="U44" s="99" t="s">
        <v>431</v>
      </c>
      <c r="V44" s="99" t="s">
        <v>1045</v>
      </c>
      <c r="W44" s="2" t="s">
        <v>319</v>
      </c>
    </row>
    <row r="45" spans="5:23" x14ac:dyDescent="0.25">
      <c r="G45" s="99" t="s">
        <v>1253</v>
      </c>
      <c r="H45" s="99" t="s">
        <v>1261</v>
      </c>
      <c r="I45" s="104" t="s">
        <v>1268</v>
      </c>
      <c r="J45" s="30" t="s">
        <v>1276</v>
      </c>
      <c r="K45" s="128">
        <v>4101142</v>
      </c>
      <c r="L45" s="2" t="s">
        <v>222</v>
      </c>
      <c r="M45" s="99" t="s">
        <v>1323</v>
      </c>
      <c r="N45" s="127" t="s">
        <v>1283</v>
      </c>
      <c r="O45" s="99" t="s">
        <v>1292</v>
      </c>
      <c r="P45" s="5" t="s">
        <v>1295</v>
      </c>
      <c r="Q45" s="99" t="s">
        <v>434</v>
      </c>
      <c r="R45" s="1" t="s">
        <v>1301</v>
      </c>
      <c r="S45" s="1" t="s">
        <v>1307</v>
      </c>
      <c r="T45" s="103" t="s">
        <v>1313</v>
      </c>
      <c r="U45" s="99" t="s">
        <v>431</v>
      </c>
      <c r="V45" s="99" t="s">
        <v>1045</v>
      </c>
      <c r="W45" s="2" t="s">
        <v>319</v>
      </c>
    </row>
    <row r="46" spans="5:23" x14ac:dyDescent="0.25">
      <c r="G46" s="99" t="s">
        <v>1264</v>
      </c>
      <c r="H46" s="99" t="s">
        <v>1262</v>
      </c>
      <c r="I46" s="104" t="s">
        <v>1269</v>
      </c>
      <c r="J46" s="30" t="s">
        <v>1277</v>
      </c>
      <c r="K46" s="128">
        <v>4101151</v>
      </c>
      <c r="L46" s="2" t="s">
        <v>222</v>
      </c>
      <c r="M46" s="99" t="s">
        <v>1324</v>
      </c>
      <c r="N46" s="127" t="s">
        <v>1284</v>
      </c>
      <c r="O46" s="99" t="s">
        <v>1291</v>
      </c>
      <c r="P46" s="5" t="s">
        <v>1296</v>
      </c>
      <c r="Q46" s="99" t="s">
        <v>434</v>
      </c>
      <c r="R46" s="1" t="s">
        <v>1302</v>
      </c>
      <c r="S46" s="1" t="s">
        <v>1308</v>
      </c>
      <c r="T46" s="103" t="s">
        <v>1314</v>
      </c>
      <c r="U46" s="99" t="s">
        <v>431</v>
      </c>
      <c r="V46" s="99" t="s">
        <v>1045</v>
      </c>
      <c r="W46" s="2" t="s">
        <v>319</v>
      </c>
    </row>
    <row r="47" spans="5:23" x14ac:dyDescent="0.25">
      <c r="G47" s="99" t="s">
        <v>1255</v>
      </c>
      <c r="H47" s="99" t="s">
        <v>1263</v>
      </c>
      <c r="I47" s="104" t="s">
        <v>1270</v>
      </c>
      <c r="J47" s="30" t="s">
        <v>1278</v>
      </c>
      <c r="K47" s="128">
        <v>4101161</v>
      </c>
      <c r="L47" s="2" t="s">
        <v>221</v>
      </c>
      <c r="M47" s="99" t="s">
        <v>1325</v>
      </c>
      <c r="N47" s="127" t="s">
        <v>1285</v>
      </c>
      <c r="O47" s="99" t="s">
        <v>1290</v>
      </c>
      <c r="P47" s="5" t="s">
        <v>1297</v>
      </c>
      <c r="Q47" s="99" t="s">
        <v>434</v>
      </c>
      <c r="R47" s="1" t="s">
        <v>1303</v>
      </c>
      <c r="S47" s="1" t="s">
        <v>1309</v>
      </c>
      <c r="T47" s="103" t="s">
        <v>1315</v>
      </c>
      <c r="U47" s="99" t="s">
        <v>431</v>
      </c>
      <c r="V47" s="99" t="s">
        <v>1045</v>
      </c>
      <c r="W47" s="2" t="s">
        <v>319</v>
      </c>
    </row>
    <row r="48" spans="5:23" x14ac:dyDescent="0.25">
      <c r="G48" s="99" t="s">
        <v>1256</v>
      </c>
      <c r="H48" s="99" t="s">
        <v>1263</v>
      </c>
      <c r="I48" s="104" t="s">
        <v>1270</v>
      </c>
      <c r="J48" s="30" t="s">
        <v>1278</v>
      </c>
      <c r="K48" s="128">
        <v>4101162</v>
      </c>
      <c r="L48" s="2" t="s">
        <v>239</v>
      </c>
      <c r="M48" s="99" t="s">
        <v>1326</v>
      </c>
      <c r="N48" s="127" t="s">
        <v>1285</v>
      </c>
      <c r="O48" s="99" t="s">
        <v>1290</v>
      </c>
      <c r="P48" s="5" t="s">
        <v>1297</v>
      </c>
      <c r="Q48" s="99" t="s">
        <v>434</v>
      </c>
      <c r="R48" s="1" t="s">
        <v>1303</v>
      </c>
      <c r="S48" s="1" t="s">
        <v>1309</v>
      </c>
      <c r="T48" s="103" t="s">
        <v>1315</v>
      </c>
      <c r="U48" s="99" t="s">
        <v>431</v>
      </c>
      <c r="V48" s="99" t="s">
        <v>1045</v>
      </c>
      <c r="W48" s="2" t="s">
        <v>319</v>
      </c>
    </row>
    <row r="49" spans="7:23" x14ac:dyDescent="0.25">
      <c r="G49" s="99" t="s">
        <v>1254</v>
      </c>
      <c r="H49" s="99" t="s">
        <v>1263</v>
      </c>
      <c r="I49" s="104" t="s">
        <v>1270</v>
      </c>
      <c r="J49" s="30" t="s">
        <v>1279</v>
      </c>
      <c r="K49" s="128">
        <v>4101163</v>
      </c>
      <c r="L49" s="2" t="s">
        <v>222</v>
      </c>
      <c r="M49" s="99" t="s">
        <v>1327</v>
      </c>
      <c r="N49" s="127" t="s">
        <v>1285</v>
      </c>
      <c r="O49" s="99" t="s">
        <v>1290</v>
      </c>
      <c r="P49" s="5" t="s">
        <v>1297</v>
      </c>
      <c r="Q49" s="99" t="s">
        <v>434</v>
      </c>
      <c r="R49" s="1" t="s">
        <v>1303</v>
      </c>
      <c r="S49" s="1" t="s">
        <v>1309</v>
      </c>
      <c r="T49" s="103" t="s">
        <v>1315</v>
      </c>
      <c r="U49" s="99" t="s">
        <v>431</v>
      </c>
      <c r="V49" s="99" t="s">
        <v>1045</v>
      </c>
      <c r="W49" s="2" t="s">
        <v>319</v>
      </c>
    </row>
    <row r="50" spans="7:23" x14ac:dyDescent="0.25">
      <c r="G50" s="99" t="s">
        <v>1257</v>
      </c>
      <c r="H50" s="99" t="s">
        <v>1265</v>
      </c>
      <c r="I50" s="104" t="s">
        <v>1271</v>
      </c>
      <c r="J50" s="30" t="s">
        <v>1280</v>
      </c>
      <c r="K50" s="128">
        <v>4101171</v>
      </c>
      <c r="L50" s="2" t="s">
        <v>239</v>
      </c>
      <c r="M50" s="99" t="s">
        <v>1328</v>
      </c>
      <c r="N50" s="127" t="s">
        <v>1286</v>
      </c>
      <c r="O50" s="99" t="s">
        <v>1289</v>
      </c>
      <c r="P50" s="5" t="s">
        <v>1298</v>
      </c>
      <c r="Q50" s="99" t="s">
        <v>434</v>
      </c>
      <c r="R50" s="1" t="s">
        <v>1304</v>
      </c>
      <c r="S50" s="1" t="s">
        <v>1310</v>
      </c>
      <c r="T50" s="103" t="s">
        <v>1316</v>
      </c>
      <c r="U50" s="99" t="s">
        <v>431</v>
      </c>
      <c r="V50" s="99" t="s">
        <v>1045</v>
      </c>
      <c r="W50" s="2" t="s">
        <v>319</v>
      </c>
    </row>
    <row r="51" spans="7:23" x14ac:dyDescent="0.25">
      <c r="G51" s="99" t="s">
        <v>1258</v>
      </c>
      <c r="H51" s="99" t="s">
        <v>1265</v>
      </c>
      <c r="I51" s="104" t="s">
        <v>1271</v>
      </c>
      <c r="J51" s="30" t="s">
        <v>1281</v>
      </c>
      <c r="K51" s="128">
        <v>4101172</v>
      </c>
      <c r="L51" s="2" t="s">
        <v>222</v>
      </c>
      <c r="M51" s="99" t="s">
        <v>1329</v>
      </c>
      <c r="N51" s="127" t="s">
        <v>1286</v>
      </c>
      <c r="O51" s="99" t="s">
        <v>1289</v>
      </c>
      <c r="P51" s="5" t="s">
        <v>1298</v>
      </c>
      <c r="Q51" s="99" t="s">
        <v>434</v>
      </c>
      <c r="R51" s="1" t="s">
        <v>1304</v>
      </c>
      <c r="S51" s="1" t="s">
        <v>1310</v>
      </c>
      <c r="T51" s="103" t="s">
        <v>1316</v>
      </c>
      <c r="U51" s="99" t="s">
        <v>431</v>
      </c>
      <c r="V51" s="99" t="s">
        <v>1045</v>
      </c>
      <c r="W51" s="2" t="s">
        <v>319</v>
      </c>
    </row>
    <row r="52" spans="7:23" x14ac:dyDescent="0.25">
      <c r="G52" s="99" t="s">
        <v>1259</v>
      </c>
      <c r="H52" s="99" t="s">
        <v>1266</v>
      </c>
      <c r="I52" s="104" t="s">
        <v>1272</v>
      </c>
      <c r="J52" s="30" t="s">
        <v>1282</v>
      </c>
      <c r="K52" s="128">
        <v>4101181</v>
      </c>
      <c r="L52" s="2" t="s">
        <v>222</v>
      </c>
      <c r="M52" s="99" t="s">
        <v>1330</v>
      </c>
      <c r="N52" s="127" t="s">
        <v>1287</v>
      </c>
      <c r="O52" s="99" t="s">
        <v>1288</v>
      </c>
      <c r="P52" s="5" t="s">
        <v>1299</v>
      </c>
      <c r="Q52" s="99" t="s">
        <v>434</v>
      </c>
      <c r="R52" s="1" t="s">
        <v>1305</v>
      </c>
      <c r="S52" s="1" t="s">
        <v>1311</v>
      </c>
      <c r="T52" s="103" t="s">
        <v>1317</v>
      </c>
      <c r="U52" s="99" t="s">
        <v>431</v>
      </c>
      <c r="V52" s="99" t="s">
        <v>1045</v>
      </c>
      <c r="W52" s="2" t="s">
        <v>319</v>
      </c>
    </row>
    <row r="53" spans="7:23" x14ac:dyDescent="0.25">
      <c r="G53" t="s">
        <v>312</v>
      </c>
    </row>
    <row r="54" spans="7:23" x14ac:dyDescent="0.25">
      <c r="G54" t="s">
        <v>312</v>
      </c>
    </row>
    <row r="55" spans="7:23" x14ac:dyDescent="0.25">
      <c r="G55" t="s">
        <v>312</v>
      </c>
    </row>
    <row r="56" spans="7:23" x14ac:dyDescent="0.25">
      <c r="G56" t="s">
        <v>312</v>
      </c>
    </row>
    <row r="57" spans="7:23" x14ac:dyDescent="0.25">
      <c r="G57" t="s">
        <v>312</v>
      </c>
    </row>
    <row r="58" spans="7:23" x14ac:dyDescent="0.25">
      <c r="G58" t="s">
        <v>312</v>
      </c>
    </row>
    <row r="59" spans="7:23" x14ac:dyDescent="0.25">
      <c r="G59" t="s">
        <v>312</v>
      </c>
    </row>
    <row r="60" spans="7:23" x14ac:dyDescent="0.25">
      <c r="G60" t="s">
        <v>312</v>
      </c>
    </row>
    <row r="61" spans="7:23" x14ac:dyDescent="0.25">
      <c r="G61" t="s">
        <v>312</v>
      </c>
    </row>
    <row r="62" spans="7:23" x14ac:dyDescent="0.25">
      <c r="G62" t="s">
        <v>312</v>
      </c>
    </row>
    <row r="63" spans="7:23" x14ac:dyDescent="0.25">
      <c r="G63" t="s">
        <v>312</v>
      </c>
    </row>
    <row r="64" spans="7:23" x14ac:dyDescent="0.25">
      <c r="G64" t="s">
        <v>312</v>
      </c>
    </row>
    <row r="65" spans="7:7" x14ac:dyDescent="0.25">
      <c r="G65" t="s">
        <v>312</v>
      </c>
    </row>
    <row r="66" spans="7:7" x14ac:dyDescent="0.25">
      <c r="G66" t="s">
        <v>312</v>
      </c>
    </row>
    <row r="67" spans="7:7" x14ac:dyDescent="0.25">
      <c r="G67" t="s">
        <v>312</v>
      </c>
    </row>
    <row r="68" spans="7:7" x14ac:dyDescent="0.25">
      <c r="G68" t="s">
        <v>312</v>
      </c>
    </row>
    <row r="69" spans="7:7" x14ac:dyDescent="0.25">
      <c r="G69" t="s">
        <v>312</v>
      </c>
    </row>
    <row r="70" spans="7:7" x14ac:dyDescent="0.25">
      <c r="G70" t="s">
        <v>312</v>
      </c>
    </row>
    <row r="71" spans="7:7" x14ac:dyDescent="0.25">
      <c r="G71" t="s">
        <v>312</v>
      </c>
    </row>
    <row r="72" spans="7:7" x14ac:dyDescent="0.25">
      <c r="G72" t="s">
        <v>312</v>
      </c>
    </row>
    <row r="73" spans="7:7" x14ac:dyDescent="0.25">
      <c r="G73" t="s">
        <v>312</v>
      </c>
    </row>
    <row r="74" spans="7:7" x14ac:dyDescent="0.25">
      <c r="G74" t="s">
        <v>312</v>
      </c>
    </row>
    <row r="75" spans="7:7" x14ac:dyDescent="0.25">
      <c r="G75" t="s">
        <v>312</v>
      </c>
    </row>
    <row r="76" spans="7:7" x14ac:dyDescent="0.25">
      <c r="G76" t="s">
        <v>312</v>
      </c>
    </row>
    <row r="77" spans="7:7" x14ac:dyDescent="0.25">
      <c r="G77" t="s">
        <v>312</v>
      </c>
    </row>
    <row r="78" spans="7:7" x14ac:dyDescent="0.25">
      <c r="G78" t="s">
        <v>312</v>
      </c>
    </row>
    <row r="79" spans="7:7" x14ac:dyDescent="0.25">
      <c r="G79" t="s">
        <v>312</v>
      </c>
    </row>
    <row r="80" spans="7:7" x14ac:dyDescent="0.25">
      <c r="G80" t="s">
        <v>312</v>
      </c>
    </row>
    <row r="81" spans="7:7" x14ac:dyDescent="0.25">
      <c r="G81" t="s">
        <v>312</v>
      </c>
    </row>
    <row r="82" spans="7:7" x14ac:dyDescent="0.25">
      <c r="G82" t="s">
        <v>312</v>
      </c>
    </row>
    <row r="83" spans="7:7" x14ac:dyDescent="0.25">
      <c r="G83" t="s">
        <v>312</v>
      </c>
    </row>
    <row r="84" spans="7:7" x14ac:dyDescent="0.25">
      <c r="G84" t="s">
        <v>312</v>
      </c>
    </row>
    <row r="85" spans="7:7" x14ac:dyDescent="0.25">
      <c r="G85" t="s">
        <v>312</v>
      </c>
    </row>
    <row r="86" spans="7:7" x14ac:dyDescent="0.25">
      <c r="G86" t="s">
        <v>312</v>
      </c>
    </row>
    <row r="87" spans="7:7" x14ac:dyDescent="0.25">
      <c r="G87" t="s">
        <v>312</v>
      </c>
    </row>
    <row r="88" spans="7:7" x14ac:dyDescent="0.25">
      <c r="G88" t="s">
        <v>312</v>
      </c>
    </row>
    <row r="89" spans="7:7" x14ac:dyDescent="0.25">
      <c r="G89" t="s">
        <v>312</v>
      </c>
    </row>
    <row r="90" spans="7:7" x14ac:dyDescent="0.25">
      <c r="G90" t="s">
        <v>312</v>
      </c>
    </row>
    <row r="91" spans="7:7" x14ac:dyDescent="0.25">
      <c r="G91" t="s">
        <v>312</v>
      </c>
    </row>
    <row r="92" spans="7:7" x14ac:dyDescent="0.25">
      <c r="G92" t="s">
        <v>312</v>
      </c>
    </row>
    <row r="93" spans="7:7" x14ac:dyDescent="0.25">
      <c r="G93" t="s">
        <v>312</v>
      </c>
    </row>
    <row r="94" spans="7:7" x14ac:dyDescent="0.25">
      <c r="G94" t="s">
        <v>312</v>
      </c>
    </row>
    <row r="95" spans="7:7" x14ac:dyDescent="0.25">
      <c r="G95" t="s">
        <v>312</v>
      </c>
    </row>
    <row r="96" spans="7:7" x14ac:dyDescent="0.25">
      <c r="G96" t="s">
        <v>312</v>
      </c>
    </row>
    <row r="97" spans="7:7" x14ac:dyDescent="0.25">
      <c r="G97" t="s">
        <v>312</v>
      </c>
    </row>
    <row r="98" spans="7:7" x14ac:dyDescent="0.25">
      <c r="G98" t="s">
        <v>312</v>
      </c>
    </row>
    <row r="99" spans="7:7" x14ac:dyDescent="0.25">
      <c r="G99" t="s">
        <v>312</v>
      </c>
    </row>
    <row r="100" spans="7:7" x14ac:dyDescent="0.25">
      <c r="G100" t="s">
        <v>312</v>
      </c>
    </row>
    <row r="101" spans="7:7" x14ac:dyDescent="0.25">
      <c r="G101" t="s">
        <v>312</v>
      </c>
    </row>
    <row r="102" spans="7:7" x14ac:dyDescent="0.25">
      <c r="G102" t="s">
        <v>312</v>
      </c>
    </row>
    <row r="103" spans="7:7" x14ac:dyDescent="0.25">
      <c r="G103" t="s">
        <v>312</v>
      </c>
    </row>
    <row r="104" spans="7:7" x14ac:dyDescent="0.25">
      <c r="G104" t="s">
        <v>312</v>
      </c>
    </row>
    <row r="105" spans="7:7" x14ac:dyDescent="0.25">
      <c r="G105" t="s">
        <v>312</v>
      </c>
    </row>
    <row r="106" spans="7:7" x14ac:dyDescent="0.25">
      <c r="G106" t="s">
        <v>312</v>
      </c>
    </row>
    <row r="107" spans="7:7" x14ac:dyDescent="0.25">
      <c r="G107" t="s">
        <v>312</v>
      </c>
    </row>
    <row r="108" spans="7:7" x14ac:dyDescent="0.25">
      <c r="G108" t="s">
        <v>312</v>
      </c>
    </row>
    <row r="109" spans="7:7" x14ac:dyDescent="0.25">
      <c r="G109" t="s">
        <v>312</v>
      </c>
    </row>
    <row r="110" spans="7:7" x14ac:dyDescent="0.25">
      <c r="G110" t="s">
        <v>312</v>
      </c>
    </row>
    <row r="111" spans="7:7" x14ac:dyDescent="0.25">
      <c r="G111" t="s">
        <v>312</v>
      </c>
    </row>
    <row r="112" spans="7:7" x14ac:dyDescent="0.25">
      <c r="G112" t="s">
        <v>312</v>
      </c>
    </row>
    <row r="113" spans="7:7" x14ac:dyDescent="0.25">
      <c r="G113" t="s">
        <v>312</v>
      </c>
    </row>
    <row r="114" spans="7:7" x14ac:dyDescent="0.25">
      <c r="G114" t="s">
        <v>312</v>
      </c>
    </row>
    <row r="115" spans="7:7" x14ac:dyDescent="0.25">
      <c r="G115" t="s">
        <v>312</v>
      </c>
    </row>
    <row r="116" spans="7:7" x14ac:dyDescent="0.25">
      <c r="G116" t="s">
        <v>312</v>
      </c>
    </row>
    <row r="117" spans="7:7" x14ac:dyDescent="0.25">
      <c r="G117" t="s">
        <v>312</v>
      </c>
    </row>
    <row r="118" spans="7:7" x14ac:dyDescent="0.25">
      <c r="G118" t="s">
        <v>312</v>
      </c>
    </row>
    <row r="119" spans="7:7" x14ac:dyDescent="0.25">
      <c r="G119" t="s">
        <v>312</v>
      </c>
    </row>
    <row r="120" spans="7:7" x14ac:dyDescent="0.25">
      <c r="G120" t="s">
        <v>312</v>
      </c>
    </row>
    <row r="121" spans="7:7" x14ac:dyDescent="0.25">
      <c r="G121" t="s">
        <v>312</v>
      </c>
    </row>
    <row r="122" spans="7:7" x14ac:dyDescent="0.25">
      <c r="G122" t="s">
        <v>312</v>
      </c>
    </row>
    <row r="123" spans="7:7" x14ac:dyDescent="0.25">
      <c r="G123" t="s">
        <v>312</v>
      </c>
    </row>
    <row r="124" spans="7:7" x14ac:dyDescent="0.25">
      <c r="G124" t="s">
        <v>312</v>
      </c>
    </row>
    <row r="125" spans="7:7" x14ac:dyDescent="0.25">
      <c r="G125" t="s">
        <v>312</v>
      </c>
    </row>
    <row r="126" spans="7:7" x14ac:dyDescent="0.25">
      <c r="G126" t="s">
        <v>312</v>
      </c>
    </row>
    <row r="127" spans="7:7" x14ac:dyDescent="0.25">
      <c r="G127" t="s">
        <v>312</v>
      </c>
    </row>
    <row r="128" spans="7:7" x14ac:dyDescent="0.25">
      <c r="G128" t="s">
        <v>312</v>
      </c>
    </row>
    <row r="129" spans="7:7" x14ac:dyDescent="0.25">
      <c r="G129" t="s">
        <v>312</v>
      </c>
    </row>
    <row r="130" spans="7:7" x14ac:dyDescent="0.25">
      <c r="G130" t="s">
        <v>312</v>
      </c>
    </row>
    <row r="131" spans="7:7" x14ac:dyDescent="0.25">
      <c r="G131" t="s">
        <v>312</v>
      </c>
    </row>
    <row r="132" spans="7:7" x14ac:dyDescent="0.25">
      <c r="G132" t="s">
        <v>312</v>
      </c>
    </row>
    <row r="133" spans="7:7" x14ac:dyDescent="0.25">
      <c r="G133" t="s">
        <v>312</v>
      </c>
    </row>
    <row r="134" spans="7:7" x14ac:dyDescent="0.25">
      <c r="G134" t="s">
        <v>312</v>
      </c>
    </row>
    <row r="135" spans="7:7" x14ac:dyDescent="0.25">
      <c r="G135" t="s">
        <v>312</v>
      </c>
    </row>
    <row r="136" spans="7:7" x14ac:dyDescent="0.25">
      <c r="G136" t="s">
        <v>312</v>
      </c>
    </row>
    <row r="137" spans="7:7" x14ac:dyDescent="0.25">
      <c r="G137" t="s">
        <v>312</v>
      </c>
    </row>
    <row r="138" spans="7:7" x14ac:dyDescent="0.25">
      <c r="G138" t="s">
        <v>312</v>
      </c>
    </row>
    <row r="139" spans="7:7" x14ac:dyDescent="0.25">
      <c r="G139" t="s">
        <v>312</v>
      </c>
    </row>
    <row r="140" spans="7:7" x14ac:dyDescent="0.25">
      <c r="G140" t="s">
        <v>312</v>
      </c>
    </row>
    <row r="141" spans="7:7" x14ac:dyDescent="0.25">
      <c r="G141" t="s">
        <v>312</v>
      </c>
    </row>
    <row r="142" spans="7:7" x14ac:dyDescent="0.25">
      <c r="G142" t="s">
        <v>312</v>
      </c>
    </row>
    <row r="143" spans="7:7" x14ac:dyDescent="0.25">
      <c r="G143" t="s">
        <v>312</v>
      </c>
    </row>
    <row r="144" spans="7:7" x14ac:dyDescent="0.25">
      <c r="G144" t="s">
        <v>312</v>
      </c>
    </row>
    <row r="145" spans="7:7" x14ac:dyDescent="0.25">
      <c r="G145" t="s">
        <v>312</v>
      </c>
    </row>
    <row r="146" spans="7:7" x14ac:dyDescent="0.25">
      <c r="G146" t="s">
        <v>312</v>
      </c>
    </row>
    <row r="147" spans="7:7" x14ac:dyDescent="0.25">
      <c r="G147" t="s">
        <v>312</v>
      </c>
    </row>
    <row r="148" spans="7:7" x14ac:dyDescent="0.25">
      <c r="G148" t="s">
        <v>312</v>
      </c>
    </row>
    <row r="149" spans="7:7" x14ac:dyDescent="0.25">
      <c r="G149" t="s">
        <v>312</v>
      </c>
    </row>
    <row r="150" spans="7:7" x14ac:dyDescent="0.25">
      <c r="G150" t="s">
        <v>312</v>
      </c>
    </row>
    <row r="151" spans="7:7" x14ac:dyDescent="0.25">
      <c r="G151" t="s">
        <v>312</v>
      </c>
    </row>
    <row r="152" spans="7:7" x14ac:dyDescent="0.25">
      <c r="G152" t="s">
        <v>312</v>
      </c>
    </row>
    <row r="153" spans="7:7" x14ac:dyDescent="0.25">
      <c r="G153" t="s">
        <v>312</v>
      </c>
    </row>
    <row r="154" spans="7:7" x14ac:dyDescent="0.25">
      <c r="G154" t="s">
        <v>312</v>
      </c>
    </row>
    <row r="155" spans="7:7" x14ac:dyDescent="0.25">
      <c r="G155" t="s">
        <v>312</v>
      </c>
    </row>
    <row r="156" spans="7:7" x14ac:dyDescent="0.25">
      <c r="G156" t="s">
        <v>312</v>
      </c>
    </row>
    <row r="157" spans="7:7" x14ac:dyDescent="0.25">
      <c r="G157" t="s">
        <v>312</v>
      </c>
    </row>
    <row r="158" spans="7:7" x14ac:dyDescent="0.25">
      <c r="G158" t="s">
        <v>312</v>
      </c>
    </row>
    <row r="159" spans="7:7" x14ac:dyDescent="0.25">
      <c r="G159" t="s">
        <v>312</v>
      </c>
    </row>
    <row r="160" spans="7:7" x14ac:dyDescent="0.25">
      <c r="G160" t="s">
        <v>312</v>
      </c>
    </row>
    <row r="161" spans="7:7" x14ac:dyDescent="0.25">
      <c r="G161" t="s">
        <v>312</v>
      </c>
    </row>
    <row r="162" spans="7:7" x14ac:dyDescent="0.25">
      <c r="G162" t="s">
        <v>312</v>
      </c>
    </row>
    <row r="163" spans="7:7" x14ac:dyDescent="0.25">
      <c r="G163" t="s">
        <v>312</v>
      </c>
    </row>
    <row r="164" spans="7:7" x14ac:dyDescent="0.25">
      <c r="G164" t="s">
        <v>312</v>
      </c>
    </row>
    <row r="165" spans="7:7" x14ac:dyDescent="0.25">
      <c r="G165" t="s">
        <v>312</v>
      </c>
    </row>
    <row r="166" spans="7:7" x14ac:dyDescent="0.25">
      <c r="G166" t="s">
        <v>312</v>
      </c>
    </row>
    <row r="167" spans="7:7" x14ac:dyDescent="0.25">
      <c r="G167" t="s">
        <v>312</v>
      </c>
    </row>
    <row r="168" spans="7:7" x14ac:dyDescent="0.25">
      <c r="G168" t="s">
        <v>312</v>
      </c>
    </row>
    <row r="169" spans="7:7" x14ac:dyDescent="0.25">
      <c r="G169" t="s">
        <v>312</v>
      </c>
    </row>
    <row r="170" spans="7:7" x14ac:dyDescent="0.25">
      <c r="G170" t="s">
        <v>312</v>
      </c>
    </row>
    <row r="171" spans="7:7" x14ac:dyDescent="0.25">
      <c r="G171" t="s">
        <v>312</v>
      </c>
    </row>
    <row r="172" spans="7:7" x14ac:dyDescent="0.25">
      <c r="G172" t="s">
        <v>312</v>
      </c>
    </row>
    <row r="173" spans="7:7" x14ac:dyDescent="0.25">
      <c r="G173" t="s">
        <v>312</v>
      </c>
    </row>
    <row r="174" spans="7:7" x14ac:dyDescent="0.25">
      <c r="G174" t="s">
        <v>312</v>
      </c>
    </row>
    <row r="175" spans="7:7" x14ac:dyDescent="0.25">
      <c r="G175" t="s">
        <v>312</v>
      </c>
    </row>
    <row r="176" spans="7:7" x14ac:dyDescent="0.25">
      <c r="G176" t="s">
        <v>312</v>
      </c>
    </row>
    <row r="177" spans="7:7" x14ac:dyDescent="0.25">
      <c r="G177" t="s">
        <v>312</v>
      </c>
    </row>
    <row r="178" spans="7:7" x14ac:dyDescent="0.25">
      <c r="G178" t="s">
        <v>312</v>
      </c>
    </row>
    <row r="179" spans="7:7" x14ac:dyDescent="0.25">
      <c r="G179" t="s">
        <v>312</v>
      </c>
    </row>
    <row r="180" spans="7:7" x14ac:dyDescent="0.25">
      <c r="G180" t="s">
        <v>312</v>
      </c>
    </row>
    <row r="181" spans="7:7" x14ac:dyDescent="0.25">
      <c r="G181" t="s">
        <v>312</v>
      </c>
    </row>
    <row r="182" spans="7:7" x14ac:dyDescent="0.25">
      <c r="G182" t="s">
        <v>312</v>
      </c>
    </row>
    <row r="183" spans="7:7" x14ac:dyDescent="0.25">
      <c r="G183" t="s">
        <v>312</v>
      </c>
    </row>
    <row r="184" spans="7:7" x14ac:dyDescent="0.25">
      <c r="G184" t="s">
        <v>312</v>
      </c>
    </row>
    <row r="185" spans="7:7" x14ac:dyDescent="0.25">
      <c r="G185" t="s">
        <v>312</v>
      </c>
    </row>
    <row r="186" spans="7:7" x14ac:dyDescent="0.25">
      <c r="G186" t="s">
        <v>312</v>
      </c>
    </row>
    <row r="187" spans="7:7" x14ac:dyDescent="0.25">
      <c r="G187" t="s">
        <v>312</v>
      </c>
    </row>
    <row r="188" spans="7:7" x14ac:dyDescent="0.25">
      <c r="G188" t="s">
        <v>312</v>
      </c>
    </row>
    <row r="189" spans="7:7" x14ac:dyDescent="0.25">
      <c r="G189" t="s">
        <v>312</v>
      </c>
    </row>
    <row r="190" spans="7:7" x14ac:dyDescent="0.25">
      <c r="G190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5" x14ac:dyDescent="0.25"/>
  <cols>
    <col min="1" max="1" width="12.42578125" customWidth="1"/>
    <col min="2" max="2" width="14.28515625" customWidth="1"/>
    <col min="3" max="3" width="30.85546875" customWidth="1"/>
  </cols>
  <sheetData>
    <row r="1" spans="1:3" ht="15.75" thickBot="1" x14ac:dyDescent="0.3">
      <c r="A1" s="69" t="s">
        <v>716</v>
      </c>
      <c r="B1" s="69" t="s">
        <v>185</v>
      </c>
      <c r="C1" s="70" t="s">
        <v>717</v>
      </c>
    </row>
    <row r="2" spans="1:3" ht="23.25" thickBot="1" x14ac:dyDescent="0.3">
      <c r="A2" s="71" t="s">
        <v>260</v>
      </c>
      <c r="B2" t="s">
        <v>974</v>
      </c>
      <c r="C2" s="72" t="s">
        <v>718</v>
      </c>
    </row>
    <row r="3" spans="1:3" ht="15.75" thickBot="1" x14ac:dyDescent="0.3">
      <c r="A3" s="73" t="s">
        <v>260</v>
      </c>
      <c r="B3" s="99" t="s">
        <v>975</v>
      </c>
      <c r="C3" s="74" t="s">
        <v>719</v>
      </c>
    </row>
    <row r="4" spans="1:3" ht="15.75" thickBot="1" x14ac:dyDescent="0.3">
      <c r="A4" s="71" t="s">
        <v>260</v>
      </c>
      <c r="B4" s="99" t="s">
        <v>976</v>
      </c>
      <c r="C4" s="72" t="s">
        <v>720</v>
      </c>
    </row>
    <row r="5" spans="1:3" ht="15.75" thickBot="1" x14ac:dyDescent="0.3">
      <c r="A5" s="73" t="s">
        <v>260</v>
      </c>
      <c r="B5" s="99" t="s">
        <v>802</v>
      </c>
      <c r="C5" s="74" t="s">
        <v>721</v>
      </c>
    </row>
    <row r="6" spans="1:3" ht="15.75" thickBot="1" x14ac:dyDescent="0.3">
      <c r="A6" s="71" t="s">
        <v>260</v>
      </c>
      <c r="B6" s="99" t="s">
        <v>977</v>
      </c>
      <c r="C6" s="72" t="s">
        <v>722</v>
      </c>
    </row>
    <row r="7" spans="1:3" ht="15.75" thickBot="1" x14ac:dyDescent="0.3">
      <c r="A7" s="73" t="s">
        <v>260</v>
      </c>
      <c r="B7" s="99" t="s">
        <v>978</v>
      </c>
      <c r="C7" s="74" t="s">
        <v>723</v>
      </c>
    </row>
    <row r="8" spans="1:3" ht="15.75" thickBot="1" x14ac:dyDescent="0.3">
      <c r="A8" s="71" t="s">
        <v>260</v>
      </c>
      <c r="B8" s="99" t="s">
        <v>979</v>
      </c>
      <c r="C8" s="72" t="s">
        <v>724</v>
      </c>
    </row>
    <row r="9" spans="1:3" ht="15.75" thickBot="1" x14ac:dyDescent="0.3">
      <c r="A9" s="73" t="s">
        <v>260</v>
      </c>
      <c r="B9" s="99" t="s">
        <v>980</v>
      </c>
      <c r="C9" s="74" t="s">
        <v>725</v>
      </c>
    </row>
    <row r="10" spans="1:3" ht="15.75" thickBot="1" x14ac:dyDescent="0.3">
      <c r="A10" s="71" t="s">
        <v>260</v>
      </c>
      <c r="B10" s="99" t="s">
        <v>981</v>
      </c>
      <c r="C10" s="72" t="s">
        <v>726</v>
      </c>
    </row>
    <row r="11" spans="1:3" ht="15.75" thickBot="1" x14ac:dyDescent="0.3">
      <c r="A11" s="73" t="s">
        <v>260</v>
      </c>
      <c r="B11" s="99" t="s">
        <v>982</v>
      </c>
      <c r="C11" s="74" t="s">
        <v>727</v>
      </c>
    </row>
    <row r="12" spans="1:3" ht="15.75" thickBot="1" x14ac:dyDescent="0.3">
      <c r="A12" s="71" t="s">
        <v>260</v>
      </c>
      <c r="B12" s="99" t="s">
        <v>983</v>
      </c>
      <c r="C12" s="72" t="s">
        <v>728</v>
      </c>
    </row>
    <row r="13" spans="1:3" ht="15.75" thickBot="1" x14ac:dyDescent="0.3">
      <c r="A13" s="73" t="s">
        <v>260</v>
      </c>
      <c r="B13" s="99" t="s">
        <v>984</v>
      </c>
      <c r="C13" s="74" t="s">
        <v>729</v>
      </c>
    </row>
    <row r="14" spans="1:3" ht="15.75" thickBot="1" x14ac:dyDescent="0.3">
      <c r="A14" s="71" t="s">
        <v>260</v>
      </c>
      <c r="B14" s="99" t="s">
        <v>985</v>
      </c>
      <c r="C14" s="72" t="s">
        <v>730</v>
      </c>
    </row>
    <row r="15" spans="1:3" ht="15.75" thickBot="1" x14ac:dyDescent="0.3">
      <c r="A15" s="73" t="s">
        <v>260</v>
      </c>
      <c r="B15" s="99" t="s">
        <v>986</v>
      </c>
      <c r="C15" s="74" t="s">
        <v>731</v>
      </c>
    </row>
    <row r="16" spans="1:3" ht="15.75" thickBot="1" x14ac:dyDescent="0.3">
      <c r="A16" s="71" t="s">
        <v>260</v>
      </c>
      <c r="B16" s="99" t="s">
        <v>987</v>
      </c>
      <c r="C16" s="72" t="s">
        <v>732</v>
      </c>
    </row>
    <row r="17" spans="1:3" ht="23.25" thickBot="1" x14ac:dyDescent="0.3">
      <c r="A17" s="73" t="s">
        <v>260</v>
      </c>
      <c r="B17" s="99" t="s">
        <v>988</v>
      </c>
      <c r="C17" s="74" t="s">
        <v>733</v>
      </c>
    </row>
    <row r="18" spans="1:3" ht="15.75" thickBot="1" x14ac:dyDescent="0.3">
      <c r="A18" s="71" t="s">
        <v>260</v>
      </c>
      <c r="B18" s="99" t="s">
        <v>989</v>
      </c>
      <c r="C18" s="72" t="s">
        <v>734</v>
      </c>
    </row>
    <row r="19" spans="1:3" ht="15.75" thickBot="1" x14ac:dyDescent="0.3">
      <c r="A19" s="73" t="s">
        <v>260</v>
      </c>
      <c r="B19" s="99" t="s">
        <v>990</v>
      </c>
      <c r="C19" s="74" t="s">
        <v>735</v>
      </c>
    </row>
    <row r="20" spans="1:3" ht="15.75" thickBot="1" x14ac:dyDescent="0.3">
      <c r="A20" s="71" t="s">
        <v>260</v>
      </c>
      <c r="B20" s="99" t="s">
        <v>991</v>
      </c>
      <c r="C20" s="72" t="s">
        <v>736</v>
      </c>
    </row>
    <row r="21" spans="1:3" ht="15.75" thickBot="1" x14ac:dyDescent="0.3">
      <c r="A21" s="73" t="s">
        <v>260</v>
      </c>
      <c r="B21" s="99" t="s">
        <v>992</v>
      </c>
      <c r="C21" s="74" t="s">
        <v>737</v>
      </c>
    </row>
    <row r="22" spans="1:3" ht="23.25" thickBot="1" x14ac:dyDescent="0.3">
      <c r="A22" s="71" t="s">
        <v>260</v>
      </c>
      <c r="B22" s="99" t="s">
        <v>993</v>
      </c>
      <c r="C22" s="72" t="s">
        <v>738</v>
      </c>
    </row>
    <row r="23" spans="1:3" ht="15.75" thickBot="1" x14ac:dyDescent="0.3">
      <c r="A23" s="73" t="s">
        <v>260</v>
      </c>
      <c r="B23" s="99" t="s">
        <v>994</v>
      </c>
      <c r="C23" s="74" t="s">
        <v>739</v>
      </c>
    </row>
    <row r="24" spans="1:3" ht="15.75" thickBot="1" x14ac:dyDescent="0.3">
      <c r="A24" s="71" t="s">
        <v>260</v>
      </c>
      <c r="B24" s="99" t="s">
        <v>995</v>
      </c>
      <c r="C24" s="72" t="s">
        <v>740</v>
      </c>
    </row>
    <row r="25" spans="1:3" ht="23.25" thickBot="1" x14ac:dyDescent="0.3">
      <c r="A25" s="71" t="s">
        <v>741</v>
      </c>
      <c r="B25" s="99" t="s">
        <v>996</v>
      </c>
      <c r="C25" s="72" t="s">
        <v>742</v>
      </c>
    </row>
    <row r="26" spans="1:3" ht="15.75" thickBot="1" x14ac:dyDescent="0.3">
      <c r="A26" s="73" t="s">
        <v>741</v>
      </c>
      <c r="B26" s="99" t="s">
        <v>988</v>
      </c>
      <c r="C26" s="74" t="s">
        <v>743</v>
      </c>
    </row>
    <row r="27" spans="1:3" ht="15.75" thickBot="1" x14ac:dyDescent="0.3">
      <c r="A27" s="71" t="s">
        <v>741</v>
      </c>
      <c r="B27" s="99" t="s">
        <v>997</v>
      </c>
      <c r="C27" s="72" t="s">
        <v>744</v>
      </c>
    </row>
    <row r="28" spans="1:3" ht="15.75" thickBot="1" x14ac:dyDescent="0.3">
      <c r="A28" s="73" t="s">
        <v>741</v>
      </c>
      <c r="B28" s="99" t="s">
        <v>998</v>
      </c>
      <c r="C28" s="74" t="s">
        <v>745</v>
      </c>
    </row>
    <row r="29" spans="1:3" ht="15.75" thickBot="1" x14ac:dyDescent="0.3">
      <c r="A29" s="71" t="s">
        <v>741</v>
      </c>
      <c r="B29" s="99" t="s">
        <v>999</v>
      </c>
      <c r="C29" s="72" t="s">
        <v>746</v>
      </c>
    </row>
    <row r="30" spans="1:3" ht="15.75" thickBot="1" x14ac:dyDescent="0.3">
      <c r="A30" s="73" t="s">
        <v>741</v>
      </c>
      <c r="B30" s="99" t="s">
        <v>995</v>
      </c>
      <c r="C30" s="74" t="s">
        <v>747</v>
      </c>
    </row>
    <row r="31" spans="1:3" ht="23.25" thickBot="1" x14ac:dyDescent="0.3">
      <c r="A31" s="71" t="s">
        <v>741</v>
      </c>
      <c r="B31" s="99" t="s">
        <v>1000</v>
      </c>
      <c r="C31" s="72" t="s">
        <v>748</v>
      </c>
    </row>
    <row r="32" spans="1:3" ht="15.75" thickBot="1" x14ac:dyDescent="0.3">
      <c r="A32" s="73" t="s">
        <v>741</v>
      </c>
      <c r="B32" s="99" t="s">
        <v>1001</v>
      </c>
      <c r="C32" s="74" t="s">
        <v>749</v>
      </c>
    </row>
    <row r="33" spans="1:3" ht="15.75" thickBot="1" x14ac:dyDescent="0.3">
      <c r="A33" s="71" t="s">
        <v>741</v>
      </c>
      <c r="B33" s="99" t="s">
        <v>1002</v>
      </c>
      <c r="C33" s="72" t="s">
        <v>750</v>
      </c>
    </row>
    <row r="34" spans="1:3" ht="15.75" thickBot="1" x14ac:dyDescent="0.3">
      <c r="A34" s="73" t="s">
        <v>741</v>
      </c>
      <c r="B34" s="99" t="s">
        <v>1003</v>
      </c>
      <c r="C34" s="74" t="s">
        <v>751</v>
      </c>
    </row>
    <row r="35" spans="1:3" ht="15.75" thickBot="1" x14ac:dyDescent="0.3">
      <c r="A35" s="71" t="s">
        <v>741</v>
      </c>
      <c r="B35" s="99" t="s">
        <v>1004</v>
      </c>
      <c r="C35" s="72" t="s">
        <v>752</v>
      </c>
    </row>
    <row r="36" spans="1:3" ht="15.75" thickBot="1" x14ac:dyDescent="0.3">
      <c r="A36" s="73" t="s">
        <v>741</v>
      </c>
      <c r="B36" s="99" t="s">
        <v>1005</v>
      </c>
      <c r="C36" s="74" t="s">
        <v>753</v>
      </c>
    </row>
    <row r="37" spans="1:3" ht="23.25" thickBot="1" x14ac:dyDescent="0.3">
      <c r="A37" s="71" t="s">
        <v>741</v>
      </c>
      <c r="B37" s="99" t="s">
        <v>1006</v>
      </c>
      <c r="C37" s="72" t="s">
        <v>754</v>
      </c>
    </row>
    <row r="38" spans="1:3" ht="15.75" thickBot="1" x14ac:dyDescent="0.3">
      <c r="A38" s="73" t="s">
        <v>741</v>
      </c>
      <c r="B38" s="99" t="s">
        <v>1007</v>
      </c>
      <c r="C38" s="74" t="s">
        <v>755</v>
      </c>
    </row>
    <row r="39" spans="1:3" ht="15.75" thickBot="1" x14ac:dyDescent="0.3">
      <c r="A39" s="71" t="s">
        <v>741</v>
      </c>
      <c r="B39" s="99" t="s">
        <v>1008</v>
      </c>
      <c r="C39" s="72" t="s">
        <v>756</v>
      </c>
    </row>
    <row r="40" spans="1:3" ht="23.25" thickBot="1" x14ac:dyDescent="0.3">
      <c r="A40" s="73" t="s">
        <v>741</v>
      </c>
      <c r="B40" s="99" t="s">
        <v>1009</v>
      </c>
      <c r="C40" s="74" t="s">
        <v>757</v>
      </c>
    </row>
    <row r="41" spans="1:3" ht="15.75" thickBot="1" x14ac:dyDescent="0.3">
      <c r="A41" s="71" t="s">
        <v>741</v>
      </c>
      <c r="B41" s="99" t="s">
        <v>1010</v>
      </c>
      <c r="C41" s="72" t="s">
        <v>758</v>
      </c>
    </row>
    <row r="42" spans="1:3" ht="15.75" thickBot="1" x14ac:dyDescent="0.3">
      <c r="A42" s="73" t="s">
        <v>741</v>
      </c>
      <c r="B42" s="99" t="s">
        <v>1011</v>
      </c>
      <c r="C42" s="74" t="s">
        <v>759</v>
      </c>
    </row>
    <row r="43" spans="1:3" ht="15.75" thickBot="1" x14ac:dyDescent="0.3">
      <c r="A43" s="71" t="s">
        <v>741</v>
      </c>
      <c r="B43" s="99" t="s">
        <v>1012</v>
      </c>
      <c r="C43" s="72" t="s">
        <v>760</v>
      </c>
    </row>
    <row r="44" spans="1:3" ht="15.75" thickBot="1" x14ac:dyDescent="0.3">
      <c r="A44" s="73" t="s">
        <v>741</v>
      </c>
      <c r="B44" s="99" t="s">
        <v>1013</v>
      </c>
      <c r="C44" s="74" t="s">
        <v>761</v>
      </c>
    </row>
    <row r="45" spans="1:3" ht="15.75" thickBot="1" x14ac:dyDescent="0.3">
      <c r="A45" s="71" t="s">
        <v>741</v>
      </c>
      <c r="B45" s="99" t="s">
        <v>1014</v>
      </c>
      <c r="C45" s="72" t="s">
        <v>762</v>
      </c>
    </row>
    <row r="46" spans="1:3" ht="23.25" thickBot="1" x14ac:dyDescent="0.3">
      <c r="A46" s="73" t="s">
        <v>741</v>
      </c>
      <c r="B46" s="99" t="s">
        <v>1015</v>
      </c>
      <c r="C46" s="74" t="s">
        <v>763</v>
      </c>
    </row>
    <row r="47" spans="1:3" ht="15.75" thickBot="1" x14ac:dyDescent="0.3">
      <c r="A47" s="71" t="s">
        <v>741</v>
      </c>
      <c r="B47" s="99" t="s">
        <v>1016</v>
      </c>
      <c r="C47" s="72" t="s">
        <v>764</v>
      </c>
    </row>
    <row r="48" spans="1:3" ht="15.75" thickBot="1" x14ac:dyDescent="0.3">
      <c r="A48" s="73" t="s">
        <v>741</v>
      </c>
      <c r="B48" s="99" t="s">
        <v>1017</v>
      </c>
      <c r="C48" s="74" t="s">
        <v>765</v>
      </c>
    </row>
    <row r="49" spans="1:3" ht="15.75" thickBot="1" x14ac:dyDescent="0.3">
      <c r="A49" s="73" t="s">
        <v>261</v>
      </c>
      <c r="B49" s="73">
        <v>4515</v>
      </c>
      <c r="C49" s="74" t="s">
        <v>766</v>
      </c>
    </row>
    <row r="50" spans="1:3" ht="15.75" thickBot="1" x14ac:dyDescent="0.3">
      <c r="A50" s="75" t="s">
        <v>261</v>
      </c>
      <c r="B50" s="75">
        <v>4522</v>
      </c>
      <c r="C50" s="76" t="s">
        <v>767</v>
      </c>
    </row>
    <row r="51" spans="1:3" ht="23.25" thickBot="1" x14ac:dyDescent="0.3">
      <c r="A51" s="73" t="s">
        <v>261</v>
      </c>
      <c r="B51" s="73">
        <v>4801</v>
      </c>
      <c r="C51" s="74" t="s">
        <v>768</v>
      </c>
    </row>
    <row r="52" spans="1:3" ht="23.25" thickBot="1" x14ac:dyDescent="0.3">
      <c r="A52" s="75" t="s">
        <v>261</v>
      </c>
      <c r="B52" s="75">
        <v>4802</v>
      </c>
      <c r="C52" s="76" t="s">
        <v>769</v>
      </c>
    </row>
    <row r="53" spans="1:3" ht="34.5" thickBot="1" x14ac:dyDescent="0.3">
      <c r="A53" s="73" t="s">
        <v>261</v>
      </c>
      <c r="B53" s="73">
        <v>4804</v>
      </c>
      <c r="C53" s="74" t="s">
        <v>770</v>
      </c>
    </row>
    <row r="54" spans="1:3" ht="15.75" thickBot="1" x14ac:dyDescent="0.3">
      <c r="A54" s="75" t="s">
        <v>261</v>
      </c>
      <c r="B54" s="75">
        <v>4807</v>
      </c>
      <c r="C54" s="76" t="s">
        <v>771</v>
      </c>
    </row>
    <row r="55" spans="1:3" ht="23.25" thickBot="1" x14ac:dyDescent="0.3">
      <c r="A55" s="73" t="s">
        <v>261</v>
      </c>
      <c r="B55" s="73">
        <v>4808</v>
      </c>
      <c r="C55" s="74" t="s">
        <v>772</v>
      </c>
    </row>
    <row r="56" spans="1:3" ht="34.5" thickBot="1" x14ac:dyDescent="0.3">
      <c r="A56" s="75" t="s">
        <v>261</v>
      </c>
      <c r="B56" s="75">
        <v>4809</v>
      </c>
      <c r="C56" s="76" t="s">
        <v>801</v>
      </c>
    </row>
    <row r="57" spans="1:3" ht="15.75" thickBot="1" x14ac:dyDescent="0.3">
      <c r="A57" s="73" t="s">
        <v>261</v>
      </c>
      <c r="B57" s="73">
        <v>4812</v>
      </c>
      <c r="C57" s="74" t="s">
        <v>773</v>
      </c>
    </row>
    <row r="58" spans="1:3" ht="23.25" thickBot="1" x14ac:dyDescent="0.3">
      <c r="A58" s="75" t="s">
        <v>261</v>
      </c>
      <c r="B58" s="75">
        <v>4831</v>
      </c>
      <c r="C58" s="76" t="s">
        <v>774</v>
      </c>
    </row>
    <row r="59" spans="1:3" ht="15.75" thickBot="1" x14ac:dyDescent="0.3">
      <c r="A59" s="73" t="s">
        <v>261</v>
      </c>
      <c r="B59" s="73">
        <v>4834</v>
      </c>
      <c r="C59" s="74" t="s">
        <v>775</v>
      </c>
    </row>
    <row r="60" spans="1:3" ht="15.75" thickBot="1" x14ac:dyDescent="0.3">
      <c r="A60" s="75" t="s">
        <v>261</v>
      </c>
      <c r="B60" s="75">
        <v>4835</v>
      </c>
      <c r="C60" s="76" t="s">
        <v>776</v>
      </c>
    </row>
    <row r="61" spans="1:3" ht="23.25" thickBot="1" x14ac:dyDescent="0.3">
      <c r="A61" s="73" t="s">
        <v>261</v>
      </c>
      <c r="B61" s="73">
        <v>4837</v>
      </c>
      <c r="C61" s="74" t="s">
        <v>777</v>
      </c>
    </row>
    <row r="62" spans="1:3" ht="15.75" thickBot="1" x14ac:dyDescent="0.3">
      <c r="A62" s="75" t="s">
        <v>261</v>
      </c>
      <c r="B62" s="75">
        <v>4840</v>
      </c>
      <c r="C62" s="76" t="s">
        <v>778</v>
      </c>
    </row>
    <row r="63" spans="1:3" ht="15.75" thickBot="1" x14ac:dyDescent="0.3">
      <c r="A63" s="73" t="s">
        <v>261</v>
      </c>
      <c r="B63" s="73">
        <v>4841</v>
      </c>
      <c r="C63" s="74" t="s">
        <v>779</v>
      </c>
    </row>
    <row r="64" spans="1:3" ht="15.75" thickBot="1" x14ac:dyDescent="0.3">
      <c r="A64" s="75" t="s">
        <v>261</v>
      </c>
      <c r="B64" s="75">
        <v>4842</v>
      </c>
      <c r="C64" s="76" t="s">
        <v>780</v>
      </c>
    </row>
    <row r="65" spans="1:3" ht="23.25" thickBot="1" x14ac:dyDescent="0.3">
      <c r="A65" s="73" t="s">
        <v>261</v>
      </c>
      <c r="B65" s="73">
        <v>4846</v>
      </c>
      <c r="C65" s="74" t="s">
        <v>781</v>
      </c>
    </row>
    <row r="66" spans="1:3" ht="23.25" thickBot="1" x14ac:dyDescent="0.3">
      <c r="A66" s="71" t="s">
        <v>261</v>
      </c>
      <c r="B66" s="71">
        <v>4847</v>
      </c>
      <c r="C66" s="72" t="s">
        <v>782</v>
      </c>
    </row>
    <row r="67" spans="1:3" ht="23.25" thickBot="1" x14ac:dyDescent="0.3">
      <c r="A67" s="73" t="s">
        <v>261</v>
      </c>
      <c r="B67" s="73">
        <v>4849</v>
      </c>
      <c r="C67" s="74" t="s">
        <v>783</v>
      </c>
    </row>
    <row r="68" spans="1:3" ht="15.75" thickBot="1" x14ac:dyDescent="0.3">
      <c r="A68" s="71" t="s">
        <v>261</v>
      </c>
      <c r="B68" s="71">
        <v>4850</v>
      </c>
      <c r="C68" s="72" t="s">
        <v>784</v>
      </c>
    </row>
    <row r="69" spans="1:3" ht="23.25" thickBot="1" x14ac:dyDescent="0.3">
      <c r="A69" s="73" t="s">
        <v>261</v>
      </c>
      <c r="B69" s="73">
        <v>4853</v>
      </c>
      <c r="C69" s="74" t="s">
        <v>785</v>
      </c>
    </row>
    <row r="70" spans="1:3" ht="23.25" thickBot="1" x14ac:dyDescent="0.3">
      <c r="A70" s="71" t="s">
        <v>261</v>
      </c>
      <c r="B70" s="71">
        <v>4854</v>
      </c>
      <c r="C70" s="72" t="s">
        <v>786</v>
      </c>
    </row>
    <row r="71" spans="1:3" ht="23.25" thickBot="1" x14ac:dyDescent="0.3">
      <c r="A71" s="73" t="s">
        <v>261</v>
      </c>
      <c r="B71" s="73">
        <v>4855</v>
      </c>
      <c r="C71" s="74" t="s">
        <v>787</v>
      </c>
    </row>
    <row r="72" spans="1:3" ht="15.75" thickBot="1" x14ac:dyDescent="0.3">
      <c r="A72" s="71" t="s">
        <v>261</v>
      </c>
      <c r="B72" s="71">
        <v>4857</v>
      </c>
      <c r="C72" s="72" t="s">
        <v>788</v>
      </c>
    </row>
    <row r="73" spans="1:3" ht="15.75" thickBot="1" x14ac:dyDescent="0.3">
      <c r="A73" s="73" t="s">
        <v>261</v>
      </c>
      <c r="B73" s="73">
        <v>4859</v>
      </c>
      <c r="C73" s="74" t="s">
        <v>789</v>
      </c>
    </row>
    <row r="74" spans="1:3" ht="15.75" thickBot="1" x14ac:dyDescent="0.3">
      <c r="A74" s="71" t="s">
        <v>261</v>
      </c>
      <c r="B74" s="71">
        <v>4860</v>
      </c>
      <c r="C74" s="72" t="s">
        <v>790</v>
      </c>
    </row>
    <row r="75" spans="1:3" ht="23.25" thickBot="1" x14ac:dyDescent="0.3">
      <c r="A75" s="73" t="s">
        <v>261</v>
      </c>
      <c r="B75" s="73">
        <v>4862</v>
      </c>
      <c r="C75" s="74" t="s">
        <v>791</v>
      </c>
    </row>
    <row r="76" spans="1:3" ht="23.25" thickBot="1" x14ac:dyDescent="0.3">
      <c r="A76" s="71" t="s">
        <v>261</v>
      </c>
      <c r="B76" s="71">
        <v>4863</v>
      </c>
      <c r="C76" s="72" t="s">
        <v>792</v>
      </c>
    </row>
    <row r="77" spans="1:3" ht="23.25" thickBot="1" x14ac:dyDescent="0.3">
      <c r="A77" s="73" t="s">
        <v>261</v>
      </c>
      <c r="B77" s="73">
        <v>4870</v>
      </c>
      <c r="C77" s="74" t="s">
        <v>793</v>
      </c>
    </row>
    <row r="78" spans="1:3" ht="23.25" thickBot="1" x14ac:dyDescent="0.3">
      <c r="A78" s="71" t="s">
        <v>261</v>
      </c>
      <c r="B78" s="71">
        <v>4880</v>
      </c>
      <c r="C78" s="72" t="s">
        <v>794</v>
      </c>
    </row>
    <row r="79" spans="1:3" ht="23.25" thickBot="1" x14ac:dyDescent="0.3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1336d0e-b964-47d3-82b2-0f7f7db37e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Theodoros ZAMPETOGLOU (externe)</cp:lastModifiedBy>
  <cp:lastPrinted>2020-04-10T08:35:17Z</cp:lastPrinted>
  <dcterms:created xsi:type="dcterms:W3CDTF">2019-04-23T08:08:21Z</dcterms:created>
  <dcterms:modified xsi:type="dcterms:W3CDTF">2021-08-05T07:44:17Z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