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ocuments\smougeolle\Desktop\Recette\OUTILS\Creation CRE\"/>
    </mc:Choice>
  </mc:AlternateContent>
  <xr:revisionPtr revIDLastSave="0" documentId="13_ncr:1_{02BC9ED1-F49E-43D8-9ACB-D49DA1DF1121}" xr6:coauthVersionLast="47" xr6:coauthVersionMax="47" xr10:uidLastSave="{00000000-0000-0000-0000-000000000000}"/>
  <bookViews>
    <workbookView xWindow="-108" yWindow="-108" windowWidth="23256" windowHeight="12576" tabRatio="857" activeTab="1" xr2:uid="{00000000-000D-0000-FFFF-FFFF00000000}"/>
  </bookViews>
  <sheets>
    <sheet name="Version" sheetId="68" r:id="rId1"/>
    <sheet name="Création CRE TI CB" sheetId="28" r:id="rId2"/>
    <sheet name="Feuil13" sheetId="13" state="hidden" r:id="rId3"/>
    <sheet name="Création CRE TI VMC" sheetId="63" r:id="rId4"/>
    <sheet name="Création CRE IMP" sheetId="66" r:id="rId5"/>
    <sheet name="Listes déroulantes" sheetId="60" r:id="rId6"/>
    <sheet name="Code motif impayé" sheetId="67" r:id="rId7"/>
  </sheets>
  <definedNames>
    <definedName name="_xlnm._FilterDatabase" localSheetId="4" hidden="1">'Création CRE IMP'!$A$1:$BV$48</definedName>
    <definedName name="_xlnm._FilterDatabase" localSheetId="3" hidden="1">'Création CRE TI VMC'!$A$7:$CK$48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C9" i="63" l="1"/>
  <c r="CC10" i="63"/>
  <c r="CC11" i="63"/>
  <c r="CC12" i="63"/>
  <c r="CC13" i="63"/>
  <c r="CC14" i="63"/>
  <c r="CC15" i="63"/>
  <c r="CC16" i="63"/>
  <c r="CC17" i="63"/>
  <c r="CC18" i="63"/>
  <c r="CC19" i="63"/>
  <c r="CC20" i="63"/>
  <c r="CC21" i="63"/>
  <c r="CC22" i="63"/>
  <c r="CC23" i="63"/>
  <c r="CC24" i="63"/>
  <c r="CC25" i="63"/>
  <c r="CC26" i="63"/>
  <c r="CC27" i="63"/>
  <c r="CC28" i="63"/>
  <c r="CC29" i="63"/>
  <c r="CC30" i="63"/>
  <c r="CC31" i="63"/>
  <c r="CC32" i="63"/>
  <c r="CC33" i="63"/>
  <c r="CC34" i="63"/>
  <c r="CC35" i="63"/>
  <c r="CC36" i="63"/>
  <c r="CC37" i="63"/>
  <c r="CC38" i="63"/>
  <c r="CC39" i="63"/>
  <c r="CC40" i="63"/>
  <c r="CC41" i="63"/>
  <c r="CC42" i="63"/>
  <c r="CC43" i="63"/>
  <c r="CC44" i="63"/>
  <c r="CC45" i="63"/>
  <c r="CC46" i="63"/>
  <c r="CC47" i="63"/>
  <c r="CC48" i="63"/>
  <c r="CC8" i="63"/>
  <c r="CB9" i="63"/>
  <c r="CB10" i="63"/>
  <c r="CB11" i="63"/>
  <c r="CB12" i="63"/>
  <c r="CB13" i="63"/>
  <c r="CB14" i="63"/>
  <c r="CB15" i="63"/>
  <c r="CB16" i="63"/>
  <c r="CB17" i="63"/>
  <c r="CB18" i="63"/>
  <c r="CB19" i="63"/>
  <c r="CB20" i="63"/>
  <c r="CB21" i="63"/>
  <c r="CB22" i="63"/>
  <c r="CB23" i="63"/>
  <c r="CB24" i="63"/>
  <c r="CB25" i="63"/>
  <c r="CB26" i="63"/>
  <c r="CB27" i="63"/>
  <c r="CB28" i="63"/>
  <c r="CB29" i="63"/>
  <c r="CB30" i="63"/>
  <c r="CB31" i="63"/>
  <c r="CB32" i="63"/>
  <c r="CB33" i="63"/>
  <c r="CB34" i="63"/>
  <c r="CB35" i="63"/>
  <c r="CB36" i="63"/>
  <c r="CB37" i="63"/>
  <c r="CB38" i="63"/>
  <c r="CB39" i="63"/>
  <c r="CB40" i="63"/>
  <c r="CB41" i="63"/>
  <c r="CB42" i="63"/>
  <c r="CB43" i="63"/>
  <c r="CB44" i="63"/>
  <c r="CB45" i="63"/>
  <c r="CB46" i="63"/>
  <c r="CB47" i="63"/>
  <c r="CB48" i="63"/>
  <c r="CB8" i="63"/>
  <c r="CA9" i="63"/>
  <c r="CA10" i="63"/>
  <c r="CA11" i="63"/>
  <c r="CA12" i="63"/>
  <c r="CA13" i="63"/>
  <c r="CA14" i="63"/>
  <c r="CA15" i="63"/>
  <c r="CA16" i="63"/>
  <c r="CA17" i="63"/>
  <c r="CA18" i="63"/>
  <c r="CA19" i="63"/>
  <c r="CA20" i="63"/>
  <c r="CA21" i="63"/>
  <c r="CA22" i="63"/>
  <c r="CA23" i="63"/>
  <c r="CA24" i="63"/>
  <c r="CA25" i="63"/>
  <c r="CA26" i="63"/>
  <c r="CA27" i="63"/>
  <c r="CA28" i="63"/>
  <c r="CA29" i="63"/>
  <c r="CA30" i="63"/>
  <c r="CA31" i="63"/>
  <c r="CA32" i="63"/>
  <c r="CA33" i="63"/>
  <c r="CA34" i="63"/>
  <c r="CA35" i="63"/>
  <c r="CA36" i="63"/>
  <c r="CA37" i="63"/>
  <c r="CA38" i="63"/>
  <c r="CA39" i="63"/>
  <c r="CA40" i="63"/>
  <c r="CA41" i="63"/>
  <c r="CA42" i="63"/>
  <c r="CA43" i="63"/>
  <c r="CA44" i="63"/>
  <c r="CA45" i="63"/>
  <c r="CA46" i="63"/>
  <c r="CA47" i="63"/>
  <c r="CA48" i="63"/>
  <c r="CA8" i="63"/>
  <c r="BZ30" i="63"/>
  <c r="BZ31" i="63"/>
  <c r="BZ32" i="63"/>
  <c r="BZ33" i="63"/>
  <c r="BZ34" i="63"/>
  <c r="BZ35" i="63"/>
  <c r="BZ36" i="63"/>
  <c r="BZ37" i="63"/>
  <c r="BZ38" i="63"/>
  <c r="BZ39" i="63"/>
  <c r="BZ40" i="63"/>
  <c r="BZ41" i="63"/>
  <c r="BZ42" i="63"/>
  <c r="BZ43" i="63"/>
  <c r="BZ44" i="63"/>
  <c r="BZ45" i="63"/>
  <c r="BZ46" i="63"/>
  <c r="BZ47" i="63"/>
  <c r="BZ48" i="63"/>
  <c r="BZ29" i="63"/>
  <c r="BY30" i="28"/>
  <c r="BY31" i="28"/>
  <c r="BY32" i="28"/>
  <c r="BY33" i="28"/>
  <c r="BY34" i="28"/>
  <c r="BY35" i="28"/>
  <c r="BY36" i="28"/>
  <c r="BY37" i="28"/>
  <c r="BY38" i="28"/>
  <c r="BY39" i="28"/>
  <c r="BY40" i="28"/>
  <c r="BY41" i="28"/>
  <c r="BY42" i="28"/>
  <c r="BY43" i="28"/>
  <c r="BY44" i="28"/>
  <c r="BY45" i="28"/>
  <c r="BY46" i="28"/>
  <c r="BY47" i="28"/>
  <c r="BY48" i="28"/>
  <c r="BY29" i="28"/>
  <c r="E23" i="60" l="1"/>
  <c r="E22" i="60"/>
  <c r="BG8" i="28"/>
  <c r="T9" i="63" l="1"/>
  <c r="AF9" i="63"/>
  <c r="AG9" i="63"/>
  <c r="AH9" i="63"/>
  <c r="AL9" i="63"/>
  <c r="AO9" i="63"/>
  <c r="AP9" i="63"/>
  <c r="AS9" i="63"/>
  <c r="AY9" i="63"/>
  <c r="BC9" i="63"/>
  <c r="BH9" i="63"/>
  <c r="BJ9" i="63"/>
  <c r="BK9" i="63"/>
  <c r="BN9" i="63"/>
  <c r="BO9" i="63"/>
  <c r="BR9" i="63"/>
  <c r="BS9" i="63"/>
  <c r="BX9" i="63"/>
  <c r="BZ9" i="63"/>
  <c r="CD9" i="63"/>
  <c r="CE9" i="63"/>
  <c r="CF9" i="63"/>
  <c r="CG9" i="63"/>
  <c r="CH9" i="63"/>
  <c r="T10" i="63"/>
  <c r="AF10" i="63"/>
  <c r="AG10" i="63"/>
  <c r="AH10" i="63"/>
  <c r="AL10" i="63"/>
  <c r="AO10" i="63"/>
  <c r="AP10" i="63"/>
  <c r="AS10" i="63"/>
  <c r="AY10" i="63"/>
  <c r="BC10" i="63"/>
  <c r="BH10" i="63"/>
  <c r="BJ10" i="63"/>
  <c r="BK10" i="63"/>
  <c r="BN10" i="63"/>
  <c r="BO10" i="63"/>
  <c r="BR10" i="63"/>
  <c r="BS10" i="63"/>
  <c r="BX10" i="63"/>
  <c r="BZ10" i="63"/>
  <c r="CD10" i="63"/>
  <c r="CE10" i="63"/>
  <c r="CF10" i="63"/>
  <c r="CG10" i="63"/>
  <c r="CH10" i="63"/>
  <c r="T11" i="63"/>
  <c r="AF11" i="63"/>
  <c r="AG11" i="63"/>
  <c r="AH11" i="63"/>
  <c r="AL11" i="63"/>
  <c r="AO11" i="63"/>
  <c r="AP11" i="63"/>
  <c r="AS11" i="63"/>
  <c r="AY11" i="63"/>
  <c r="BC11" i="63"/>
  <c r="BH11" i="63"/>
  <c r="BJ11" i="63"/>
  <c r="BK11" i="63"/>
  <c r="BN11" i="63"/>
  <c r="BO11" i="63"/>
  <c r="BR11" i="63"/>
  <c r="BS11" i="63"/>
  <c r="BX11" i="63"/>
  <c r="BZ11" i="63"/>
  <c r="CD11" i="63"/>
  <c r="CE11" i="63"/>
  <c r="CF11" i="63"/>
  <c r="CG11" i="63"/>
  <c r="CH11" i="63"/>
  <c r="T12" i="63"/>
  <c r="AF12" i="63"/>
  <c r="AG12" i="63"/>
  <c r="AH12" i="63"/>
  <c r="AL12" i="63"/>
  <c r="AO12" i="63"/>
  <c r="AP12" i="63"/>
  <c r="AS12" i="63"/>
  <c r="AY12" i="63"/>
  <c r="BC12" i="63"/>
  <c r="BH12" i="63"/>
  <c r="BJ12" i="63"/>
  <c r="BK12" i="63"/>
  <c r="BN12" i="63"/>
  <c r="BO12" i="63"/>
  <c r="BR12" i="63"/>
  <c r="BS12" i="63"/>
  <c r="BX12" i="63"/>
  <c r="BZ12" i="63"/>
  <c r="CD12" i="63"/>
  <c r="CE12" i="63"/>
  <c r="CF12" i="63"/>
  <c r="CG12" i="63"/>
  <c r="CH12" i="63"/>
  <c r="T13" i="63"/>
  <c r="AF13" i="63"/>
  <c r="AG13" i="63"/>
  <c r="AH13" i="63"/>
  <c r="AL13" i="63"/>
  <c r="AO13" i="63"/>
  <c r="AP13" i="63"/>
  <c r="AS13" i="63"/>
  <c r="AY13" i="63"/>
  <c r="BC13" i="63"/>
  <c r="BH13" i="63"/>
  <c r="BJ13" i="63"/>
  <c r="BK13" i="63"/>
  <c r="BN13" i="63"/>
  <c r="BO13" i="63"/>
  <c r="BR13" i="63"/>
  <c r="BS13" i="63"/>
  <c r="BX13" i="63"/>
  <c r="BZ13" i="63"/>
  <c r="CD13" i="63"/>
  <c r="CE13" i="63"/>
  <c r="CF13" i="63"/>
  <c r="CG13" i="63"/>
  <c r="CH13" i="63"/>
  <c r="T14" i="63"/>
  <c r="AF14" i="63"/>
  <c r="AG14" i="63"/>
  <c r="AH14" i="63"/>
  <c r="AL14" i="63"/>
  <c r="AO14" i="63"/>
  <c r="AP14" i="63"/>
  <c r="AS14" i="63"/>
  <c r="AY14" i="63"/>
  <c r="BC14" i="63"/>
  <c r="BH14" i="63"/>
  <c r="BJ14" i="63"/>
  <c r="BK14" i="63"/>
  <c r="BN14" i="63"/>
  <c r="BO14" i="63"/>
  <c r="BR14" i="63"/>
  <c r="BS14" i="63"/>
  <c r="BX14" i="63"/>
  <c r="BZ14" i="63"/>
  <c r="CD14" i="63"/>
  <c r="CE14" i="63"/>
  <c r="CF14" i="63"/>
  <c r="CG14" i="63"/>
  <c r="CH14" i="63"/>
  <c r="T15" i="63"/>
  <c r="AF15" i="63"/>
  <c r="AG15" i="63"/>
  <c r="AH15" i="63"/>
  <c r="AL15" i="63"/>
  <c r="AO15" i="63"/>
  <c r="AP15" i="63"/>
  <c r="AS15" i="63"/>
  <c r="AY15" i="63"/>
  <c r="BC15" i="63"/>
  <c r="BH15" i="63"/>
  <c r="BJ15" i="63"/>
  <c r="BK15" i="63"/>
  <c r="BN15" i="63"/>
  <c r="BO15" i="63"/>
  <c r="BR15" i="63"/>
  <c r="BS15" i="63"/>
  <c r="BX15" i="63"/>
  <c r="BZ15" i="63"/>
  <c r="CD15" i="63"/>
  <c r="CE15" i="63"/>
  <c r="CF15" i="63"/>
  <c r="CG15" i="63"/>
  <c r="CH15" i="63"/>
  <c r="T16" i="63"/>
  <c r="AF16" i="63"/>
  <c r="AG16" i="63"/>
  <c r="AH16" i="63"/>
  <c r="AL16" i="63"/>
  <c r="AO16" i="63"/>
  <c r="AP16" i="63"/>
  <c r="AS16" i="63"/>
  <c r="AY16" i="63"/>
  <c r="BC16" i="63"/>
  <c r="BH16" i="63"/>
  <c r="BJ16" i="63"/>
  <c r="BK16" i="63"/>
  <c r="BN16" i="63"/>
  <c r="BO16" i="63"/>
  <c r="BR16" i="63"/>
  <c r="BS16" i="63"/>
  <c r="BX16" i="63"/>
  <c r="BZ16" i="63"/>
  <c r="CD16" i="63"/>
  <c r="CE16" i="63"/>
  <c r="CF16" i="63"/>
  <c r="CG16" i="63"/>
  <c r="CH16" i="63"/>
  <c r="T17" i="63"/>
  <c r="AF17" i="63"/>
  <c r="AG17" i="63"/>
  <c r="AH17" i="63"/>
  <c r="AL17" i="63"/>
  <c r="AO17" i="63"/>
  <c r="AP17" i="63"/>
  <c r="AS17" i="63"/>
  <c r="AY17" i="63"/>
  <c r="BC17" i="63"/>
  <c r="BH17" i="63"/>
  <c r="BJ17" i="63"/>
  <c r="BK17" i="63"/>
  <c r="BN17" i="63"/>
  <c r="BO17" i="63"/>
  <c r="BR17" i="63"/>
  <c r="BS17" i="63"/>
  <c r="BX17" i="63"/>
  <c r="BZ17" i="63"/>
  <c r="CD17" i="63"/>
  <c r="CE17" i="63"/>
  <c r="CF17" i="63"/>
  <c r="CG17" i="63"/>
  <c r="CH17" i="63"/>
  <c r="T18" i="63"/>
  <c r="AF18" i="63"/>
  <c r="AG18" i="63"/>
  <c r="AH18" i="63"/>
  <c r="AL18" i="63"/>
  <c r="AO18" i="63"/>
  <c r="AP18" i="63"/>
  <c r="AS18" i="63"/>
  <c r="AY18" i="63"/>
  <c r="BC18" i="63"/>
  <c r="BH18" i="63"/>
  <c r="BJ18" i="63"/>
  <c r="BK18" i="63"/>
  <c r="BN18" i="63"/>
  <c r="BO18" i="63"/>
  <c r="BR18" i="63"/>
  <c r="BS18" i="63"/>
  <c r="BX18" i="63"/>
  <c r="BZ18" i="63"/>
  <c r="CD18" i="63"/>
  <c r="CE18" i="63"/>
  <c r="CF18" i="63"/>
  <c r="CG18" i="63"/>
  <c r="CH18" i="63"/>
  <c r="T19" i="63"/>
  <c r="AF19" i="63"/>
  <c r="AG19" i="63"/>
  <c r="AH19" i="63"/>
  <c r="AL19" i="63"/>
  <c r="AO19" i="63"/>
  <c r="AP19" i="63"/>
  <c r="AS19" i="63"/>
  <c r="AY19" i="63"/>
  <c r="BC19" i="63"/>
  <c r="BH19" i="63"/>
  <c r="BJ19" i="63"/>
  <c r="BK19" i="63"/>
  <c r="BN19" i="63"/>
  <c r="BO19" i="63"/>
  <c r="BR19" i="63"/>
  <c r="BS19" i="63"/>
  <c r="BX19" i="63"/>
  <c r="BZ19" i="63"/>
  <c r="CD19" i="63"/>
  <c r="CE19" i="63"/>
  <c r="CF19" i="63"/>
  <c r="CG19" i="63"/>
  <c r="CH19" i="63"/>
  <c r="T20" i="63"/>
  <c r="AF20" i="63"/>
  <c r="AG20" i="63"/>
  <c r="AH20" i="63"/>
  <c r="AL20" i="63"/>
  <c r="AO20" i="63"/>
  <c r="AP20" i="63"/>
  <c r="AS20" i="63"/>
  <c r="AY20" i="63"/>
  <c r="BC20" i="63"/>
  <c r="BH20" i="63"/>
  <c r="BJ20" i="63"/>
  <c r="BK20" i="63"/>
  <c r="BN20" i="63"/>
  <c r="BO20" i="63"/>
  <c r="BR20" i="63"/>
  <c r="BS20" i="63"/>
  <c r="BX20" i="63"/>
  <c r="BZ20" i="63"/>
  <c r="CD20" i="63"/>
  <c r="CE20" i="63"/>
  <c r="CF20" i="63"/>
  <c r="CG20" i="63"/>
  <c r="CH20" i="63"/>
  <c r="T21" i="63"/>
  <c r="AF21" i="63"/>
  <c r="AG21" i="63"/>
  <c r="AH21" i="63"/>
  <c r="AL21" i="63"/>
  <c r="AO21" i="63"/>
  <c r="AP21" i="63"/>
  <c r="AS21" i="63"/>
  <c r="AY21" i="63"/>
  <c r="BC21" i="63"/>
  <c r="BH21" i="63"/>
  <c r="BJ21" i="63"/>
  <c r="BK21" i="63"/>
  <c r="BN21" i="63"/>
  <c r="BO21" i="63"/>
  <c r="BR21" i="63"/>
  <c r="BS21" i="63"/>
  <c r="BX21" i="63"/>
  <c r="BZ21" i="63"/>
  <c r="CD21" i="63"/>
  <c r="CE21" i="63"/>
  <c r="CF21" i="63"/>
  <c r="CG21" i="63"/>
  <c r="CH21" i="63"/>
  <c r="T22" i="63"/>
  <c r="AF22" i="63"/>
  <c r="AG22" i="63"/>
  <c r="AH22" i="63"/>
  <c r="AL22" i="63"/>
  <c r="AO22" i="63"/>
  <c r="AP22" i="63"/>
  <c r="AS22" i="63"/>
  <c r="AY22" i="63"/>
  <c r="BC22" i="63"/>
  <c r="BH22" i="63"/>
  <c r="BJ22" i="63"/>
  <c r="BK22" i="63"/>
  <c r="BN22" i="63"/>
  <c r="BO22" i="63"/>
  <c r="BR22" i="63"/>
  <c r="BS22" i="63"/>
  <c r="BX22" i="63"/>
  <c r="BZ22" i="63"/>
  <c r="CD22" i="63"/>
  <c r="CE22" i="63"/>
  <c r="CF22" i="63"/>
  <c r="CG22" i="63"/>
  <c r="CH22" i="63"/>
  <c r="T23" i="63"/>
  <c r="AF23" i="63"/>
  <c r="AG23" i="63"/>
  <c r="AH23" i="63"/>
  <c r="AL23" i="63"/>
  <c r="AO23" i="63"/>
  <c r="AP23" i="63"/>
  <c r="AS23" i="63"/>
  <c r="AY23" i="63"/>
  <c r="BC23" i="63"/>
  <c r="BH23" i="63"/>
  <c r="BJ23" i="63"/>
  <c r="BK23" i="63"/>
  <c r="BN23" i="63"/>
  <c r="BO23" i="63"/>
  <c r="BR23" i="63"/>
  <c r="BS23" i="63"/>
  <c r="BX23" i="63"/>
  <c r="BZ23" i="63"/>
  <c r="CD23" i="63"/>
  <c r="CE23" i="63"/>
  <c r="CF23" i="63"/>
  <c r="CG23" i="63"/>
  <c r="CH23" i="63"/>
  <c r="T24" i="63"/>
  <c r="AF24" i="63"/>
  <c r="AG24" i="63"/>
  <c r="AH24" i="63"/>
  <c r="AL24" i="63"/>
  <c r="AO24" i="63"/>
  <c r="AP24" i="63"/>
  <c r="AS24" i="63"/>
  <c r="AY24" i="63"/>
  <c r="BC24" i="63"/>
  <c r="BH24" i="63"/>
  <c r="BJ24" i="63"/>
  <c r="BK24" i="63"/>
  <c r="BN24" i="63"/>
  <c r="BO24" i="63"/>
  <c r="BR24" i="63"/>
  <c r="BS24" i="63"/>
  <c r="BX24" i="63"/>
  <c r="BZ24" i="63"/>
  <c r="CD24" i="63"/>
  <c r="CE24" i="63"/>
  <c r="CF24" i="63"/>
  <c r="CG24" i="63"/>
  <c r="CH24" i="63"/>
  <c r="T25" i="63"/>
  <c r="AF25" i="63"/>
  <c r="AG25" i="63"/>
  <c r="AH25" i="63"/>
  <c r="AL25" i="63"/>
  <c r="AO25" i="63"/>
  <c r="AP25" i="63"/>
  <c r="AS25" i="63"/>
  <c r="AY25" i="63"/>
  <c r="BC25" i="63"/>
  <c r="BH25" i="63"/>
  <c r="BJ25" i="63"/>
  <c r="BK25" i="63"/>
  <c r="BN25" i="63"/>
  <c r="BO25" i="63"/>
  <c r="BR25" i="63"/>
  <c r="BS25" i="63"/>
  <c r="BX25" i="63"/>
  <c r="BZ25" i="63"/>
  <c r="CD25" i="63"/>
  <c r="CE25" i="63"/>
  <c r="CF25" i="63"/>
  <c r="CG25" i="63"/>
  <c r="CH25" i="63"/>
  <c r="T26" i="63"/>
  <c r="AF26" i="63"/>
  <c r="AG26" i="63"/>
  <c r="AH26" i="63"/>
  <c r="AL26" i="63"/>
  <c r="AO26" i="63"/>
  <c r="AP26" i="63"/>
  <c r="AS26" i="63"/>
  <c r="AY26" i="63"/>
  <c r="BC26" i="63"/>
  <c r="BH26" i="63"/>
  <c r="BJ26" i="63"/>
  <c r="BK26" i="63"/>
  <c r="BN26" i="63"/>
  <c r="BO26" i="63"/>
  <c r="BR26" i="63"/>
  <c r="BS26" i="63"/>
  <c r="BX26" i="63"/>
  <c r="BZ26" i="63"/>
  <c r="CD26" i="63"/>
  <c r="CE26" i="63"/>
  <c r="CF26" i="63"/>
  <c r="CG26" i="63"/>
  <c r="CH26" i="63"/>
  <c r="T27" i="63"/>
  <c r="AF27" i="63"/>
  <c r="AG27" i="63"/>
  <c r="AH27" i="63"/>
  <c r="AL27" i="63"/>
  <c r="AO27" i="63"/>
  <c r="AP27" i="63"/>
  <c r="AS27" i="63"/>
  <c r="AY27" i="63"/>
  <c r="BC27" i="63"/>
  <c r="BH27" i="63"/>
  <c r="BJ27" i="63"/>
  <c r="BK27" i="63"/>
  <c r="BN27" i="63"/>
  <c r="BO27" i="63"/>
  <c r="BR27" i="63"/>
  <c r="BS27" i="63"/>
  <c r="BX27" i="63"/>
  <c r="BZ27" i="63"/>
  <c r="CD27" i="63"/>
  <c r="CE27" i="63"/>
  <c r="CF27" i="63"/>
  <c r="CG27" i="63"/>
  <c r="CH27" i="63"/>
  <c r="T28" i="63"/>
  <c r="AF28" i="63"/>
  <c r="AG28" i="63"/>
  <c r="AH28" i="63"/>
  <c r="AL28" i="63"/>
  <c r="AO28" i="63"/>
  <c r="AP28" i="63"/>
  <c r="AS28" i="63"/>
  <c r="AY28" i="63"/>
  <c r="BC28" i="63"/>
  <c r="BH28" i="63"/>
  <c r="BJ28" i="63"/>
  <c r="BK28" i="63"/>
  <c r="BN28" i="63"/>
  <c r="BO28" i="63"/>
  <c r="BR28" i="63"/>
  <c r="BS28" i="63"/>
  <c r="BX28" i="63"/>
  <c r="BZ28" i="63"/>
  <c r="CD28" i="63"/>
  <c r="CE28" i="63"/>
  <c r="CF28" i="63"/>
  <c r="CG28" i="63"/>
  <c r="CH28" i="63"/>
  <c r="T29" i="63"/>
  <c r="AF29" i="63"/>
  <c r="AG29" i="63"/>
  <c r="AH29" i="63"/>
  <c r="AL29" i="63"/>
  <c r="AO29" i="63"/>
  <c r="AP29" i="63"/>
  <c r="AS29" i="63"/>
  <c r="AY29" i="63"/>
  <c r="BC29" i="63"/>
  <c r="BH29" i="63"/>
  <c r="BJ29" i="63"/>
  <c r="BK29" i="63"/>
  <c r="BN29" i="63"/>
  <c r="BO29" i="63"/>
  <c r="BR29" i="63"/>
  <c r="BS29" i="63"/>
  <c r="BX29" i="63"/>
  <c r="CD29" i="63"/>
  <c r="CE29" i="63"/>
  <c r="CF29" i="63"/>
  <c r="CG29" i="63"/>
  <c r="CH29" i="63"/>
  <c r="T30" i="63"/>
  <c r="AF30" i="63"/>
  <c r="AG30" i="63"/>
  <c r="AH30" i="63"/>
  <c r="AL30" i="63"/>
  <c r="AO30" i="63"/>
  <c r="AP30" i="63"/>
  <c r="AS30" i="63"/>
  <c r="AY30" i="63"/>
  <c r="BC30" i="63"/>
  <c r="BH30" i="63"/>
  <c r="BJ30" i="63"/>
  <c r="BK30" i="63"/>
  <c r="BN30" i="63"/>
  <c r="BO30" i="63"/>
  <c r="BR30" i="63"/>
  <c r="BS30" i="63"/>
  <c r="BX30" i="63"/>
  <c r="CD30" i="63"/>
  <c r="CE30" i="63"/>
  <c r="CF30" i="63"/>
  <c r="CG30" i="63"/>
  <c r="CH30" i="63"/>
  <c r="T31" i="63"/>
  <c r="AF31" i="63"/>
  <c r="AG31" i="63"/>
  <c r="AH31" i="63"/>
  <c r="AL31" i="63"/>
  <c r="AO31" i="63"/>
  <c r="AP31" i="63"/>
  <c r="AS31" i="63"/>
  <c r="AY31" i="63"/>
  <c r="BC31" i="63"/>
  <c r="BH31" i="63"/>
  <c r="BJ31" i="63"/>
  <c r="BK31" i="63"/>
  <c r="BN31" i="63"/>
  <c r="BO31" i="63"/>
  <c r="BR31" i="63"/>
  <c r="BS31" i="63"/>
  <c r="BX31" i="63"/>
  <c r="CD31" i="63"/>
  <c r="CE31" i="63"/>
  <c r="CF31" i="63"/>
  <c r="CG31" i="63"/>
  <c r="CH31" i="63"/>
  <c r="T32" i="63"/>
  <c r="AF32" i="63"/>
  <c r="AG32" i="63"/>
  <c r="AH32" i="63"/>
  <c r="AL32" i="63"/>
  <c r="AO32" i="63"/>
  <c r="AP32" i="63"/>
  <c r="AS32" i="63"/>
  <c r="AY32" i="63"/>
  <c r="BC32" i="63"/>
  <c r="BH32" i="63"/>
  <c r="BJ32" i="63"/>
  <c r="BK32" i="63"/>
  <c r="BN32" i="63"/>
  <c r="BO32" i="63"/>
  <c r="BR32" i="63"/>
  <c r="BS32" i="63"/>
  <c r="BX32" i="63"/>
  <c r="CD32" i="63"/>
  <c r="CE32" i="63"/>
  <c r="CF32" i="63"/>
  <c r="CG32" i="63"/>
  <c r="CH32" i="63"/>
  <c r="T33" i="63"/>
  <c r="AF33" i="63"/>
  <c r="AG33" i="63"/>
  <c r="AH33" i="63"/>
  <c r="AL33" i="63"/>
  <c r="AO33" i="63"/>
  <c r="AP33" i="63"/>
  <c r="AS33" i="63"/>
  <c r="AY33" i="63"/>
  <c r="BC33" i="63"/>
  <c r="BH33" i="63"/>
  <c r="BJ33" i="63"/>
  <c r="BK33" i="63"/>
  <c r="BN33" i="63"/>
  <c r="BO33" i="63"/>
  <c r="BR33" i="63"/>
  <c r="BS33" i="63"/>
  <c r="BX33" i="63"/>
  <c r="CD33" i="63"/>
  <c r="CE33" i="63"/>
  <c r="CF33" i="63"/>
  <c r="CG33" i="63"/>
  <c r="CH33" i="63"/>
  <c r="T34" i="63"/>
  <c r="AF34" i="63"/>
  <c r="AG34" i="63"/>
  <c r="AH34" i="63"/>
  <c r="AL34" i="63"/>
  <c r="AO34" i="63"/>
  <c r="AP34" i="63"/>
  <c r="AS34" i="63"/>
  <c r="AY34" i="63"/>
  <c r="BC34" i="63"/>
  <c r="BH34" i="63"/>
  <c r="BJ34" i="63"/>
  <c r="BK34" i="63"/>
  <c r="BN34" i="63"/>
  <c r="BO34" i="63"/>
  <c r="BR34" i="63"/>
  <c r="BS34" i="63"/>
  <c r="BX34" i="63"/>
  <c r="CD34" i="63"/>
  <c r="CE34" i="63"/>
  <c r="CF34" i="63"/>
  <c r="CG34" i="63"/>
  <c r="CH34" i="63"/>
  <c r="T35" i="63"/>
  <c r="AF35" i="63"/>
  <c r="AG35" i="63"/>
  <c r="AH35" i="63"/>
  <c r="AL35" i="63"/>
  <c r="AO35" i="63"/>
  <c r="AP35" i="63"/>
  <c r="AS35" i="63"/>
  <c r="AY35" i="63"/>
  <c r="BC35" i="63"/>
  <c r="BH35" i="63"/>
  <c r="BJ35" i="63"/>
  <c r="BK35" i="63"/>
  <c r="BN35" i="63"/>
  <c r="BO35" i="63"/>
  <c r="BR35" i="63"/>
  <c r="BS35" i="63"/>
  <c r="BX35" i="63"/>
  <c r="CD35" i="63"/>
  <c r="CE35" i="63"/>
  <c r="CF35" i="63"/>
  <c r="CG35" i="63"/>
  <c r="CH35" i="63"/>
  <c r="T36" i="63"/>
  <c r="AF36" i="63"/>
  <c r="AG36" i="63"/>
  <c r="AH36" i="63"/>
  <c r="AL36" i="63"/>
  <c r="AO36" i="63"/>
  <c r="AP36" i="63"/>
  <c r="AS36" i="63"/>
  <c r="AY36" i="63"/>
  <c r="BC36" i="63"/>
  <c r="BH36" i="63"/>
  <c r="BJ36" i="63"/>
  <c r="BK36" i="63"/>
  <c r="BN36" i="63"/>
  <c r="BO36" i="63"/>
  <c r="BR36" i="63"/>
  <c r="BS36" i="63"/>
  <c r="BX36" i="63"/>
  <c r="CD36" i="63"/>
  <c r="CE36" i="63"/>
  <c r="CF36" i="63"/>
  <c r="CG36" i="63"/>
  <c r="CH36" i="63"/>
  <c r="T37" i="63"/>
  <c r="AF37" i="63"/>
  <c r="AG37" i="63"/>
  <c r="AH37" i="63"/>
  <c r="AL37" i="63"/>
  <c r="AO37" i="63"/>
  <c r="AP37" i="63"/>
  <c r="AS37" i="63"/>
  <c r="AY37" i="63"/>
  <c r="BC37" i="63"/>
  <c r="BH37" i="63"/>
  <c r="BJ37" i="63"/>
  <c r="BK37" i="63"/>
  <c r="BN37" i="63"/>
  <c r="BO37" i="63"/>
  <c r="BR37" i="63"/>
  <c r="BS37" i="63"/>
  <c r="BX37" i="63"/>
  <c r="CD37" i="63"/>
  <c r="CE37" i="63"/>
  <c r="CF37" i="63"/>
  <c r="CG37" i="63"/>
  <c r="CH37" i="63"/>
  <c r="T38" i="63"/>
  <c r="AF38" i="63"/>
  <c r="AG38" i="63"/>
  <c r="AH38" i="63"/>
  <c r="AL38" i="63"/>
  <c r="AO38" i="63"/>
  <c r="AP38" i="63"/>
  <c r="AS38" i="63"/>
  <c r="AY38" i="63"/>
  <c r="BC38" i="63"/>
  <c r="BH38" i="63"/>
  <c r="BJ38" i="63"/>
  <c r="BK38" i="63"/>
  <c r="BN38" i="63"/>
  <c r="BO38" i="63"/>
  <c r="BR38" i="63"/>
  <c r="BS38" i="63"/>
  <c r="BX38" i="63"/>
  <c r="CD38" i="63"/>
  <c r="CE38" i="63"/>
  <c r="CF38" i="63"/>
  <c r="CG38" i="63"/>
  <c r="CH38" i="63"/>
  <c r="T39" i="63"/>
  <c r="AF39" i="63"/>
  <c r="AG39" i="63"/>
  <c r="AH39" i="63"/>
  <c r="AL39" i="63"/>
  <c r="AO39" i="63"/>
  <c r="AP39" i="63"/>
  <c r="AS39" i="63"/>
  <c r="AY39" i="63"/>
  <c r="BC39" i="63"/>
  <c r="BH39" i="63"/>
  <c r="BJ39" i="63"/>
  <c r="BK39" i="63"/>
  <c r="BN39" i="63"/>
  <c r="BO39" i="63"/>
  <c r="BR39" i="63"/>
  <c r="BS39" i="63"/>
  <c r="BX39" i="63"/>
  <c r="CD39" i="63"/>
  <c r="CE39" i="63"/>
  <c r="CF39" i="63"/>
  <c r="CG39" i="63"/>
  <c r="CH39" i="63"/>
  <c r="T40" i="63"/>
  <c r="AF40" i="63"/>
  <c r="AG40" i="63"/>
  <c r="AH40" i="63"/>
  <c r="AL40" i="63"/>
  <c r="AO40" i="63"/>
  <c r="AP40" i="63"/>
  <c r="AS40" i="63"/>
  <c r="AY40" i="63"/>
  <c r="BC40" i="63"/>
  <c r="BH40" i="63"/>
  <c r="BJ40" i="63"/>
  <c r="BK40" i="63"/>
  <c r="BN40" i="63"/>
  <c r="BO40" i="63"/>
  <c r="BR40" i="63"/>
  <c r="BS40" i="63"/>
  <c r="BX40" i="63"/>
  <c r="CD40" i="63"/>
  <c r="CE40" i="63"/>
  <c r="CF40" i="63"/>
  <c r="CG40" i="63"/>
  <c r="CH40" i="63"/>
  <c r="T41" i="63"/>
  <c r="AF41" i="63"/>
  <c r="AG41" i="63"/>
  <c r="AH41" i="63"/>
  <c r="AL41" i="63"/>
  <c r="AO41" i="63"/>
  <c r="AP41" i="63"/>
  <c r="AS41" i="63"/>
  <c r="AY41" i="63"/>
  <c r="BC41" i="63"/>
  <c r="BH41" i="63"/>
  <c r="BJ41" i="63"/>
  <c r="BK41" i="63"/>
  <c r="BN41" i="63"/>
  <c r="BO41" i="63"/>
  <c r="BR41" i="63"/>
  <c r="BS41" i="63"/>
  <c r="BX41" i="63"/>
  <c r="CD41" i="63"/>
  <c r="CE41" i="63"/>
  <c r="CF41" i="63"/>
  <c r="CG41" i="63"/>
  <c r="CH41" i="63"/>
  <c r="T42" i="63"/>
  <c r="AF42" i="63"/>
  <c r="AG42" i="63"/>
  <c r="AH42" i="63"/>
  <c r="AL42" i="63"/>
  <c r="AO42" i="63"/>
  <c r="AP42" i="63"/>
  <c r="AS42" i="63"/>
  <c r="AY42" i="63"/>
  <c r="BC42" i="63"/>
  <c r="BH42" i="63"/>
  <c r="BJ42" i="63"/>
  <c r="BK42" i="63"/>
  <c r="BN42" i="63"/>
  <c r="BO42" i="63"/>
  <c r="BR42" i="63"/>
  <c r="BS42" i="63"/>
  <c r="BX42" i="63"/>
  <c r="CD42" i="63"/>
  <c r="CE42" i="63"/>
  <c r="CF42" i="63"/>
  <c r="CG42" i="63"/>
  <c r="CH42" i="63"/>
  <c r="T43" i="63"/>
  <c r="AF43" i="63"/>
  <c r="AG43" i="63"/>
  <c r="AH43" i="63"/>
  <c r="AL43" i="63"/>
  <c r="AO43" i="63"/>
  <c r="AP43" i="63"/>
  <c r="AS43" i="63"/>
  <c r="AY43" i="63"/>
  <c r="BC43" i="63"/>
  <c r="BH43" i="63"/>
  <c r="BJ43" i="63"/>
  <c r="BK43" i="63"/>
  <c r="BN43" i="63"/>
  <c r="BO43" i="63"/>
  <c r="BR43" i="63"/>
  <c r="BS43" i="63"/>
  <c r="BX43" i="63"/>
  <c r="CD43" i="63"/>
  <c r="CE43" i="63"/>
  <c r="CF43" i="63"/>
  <c r="CG43" i="63"/>
  <c r="CH43" i="63"/>
  <c r="T44" i="63"/>
  <c r="AF44" i="63"/>
  <c r="AG44" i="63"/>
  <c r="AH44" i="63"/>
  <c r="AL44" i="63"/>
  <c r="AO44" i="63"/>
  <c r="AP44" i="63"/>
  <c r="AS44" i="63"/>
  <c r="AY44" i="63"/>
  <c r="BC44" i="63"/>
  <c r="BH44" i="63"/>
  <c r="BJ44" i="63"/>
  <c r="BK44" i="63"/>
  <c r="BN44" i="63"/>
  <c r="BO44" i="63"/>
  <c r="BR44" i="63"/>
  <c r="BS44" i="63"/>
  <c r="BX44" i="63"/>
  <c r="CD44" i="63"/>
  <c r="CE44" i="63"/>
  <c r="CF44" i="63"/>
  <c r="CG44" i="63"/>
  <c r="CH44" i="63"/>
  <c r="T45" i="63"/>
  <c r="AF45" i="63"/>
  <c r="AG45" i="63"/>
  <c r="AH45" i="63"/>
  <c r="AL45" i="63"/>
  <c r="AO45" i="63"/>
  <c r="AP45" i="63"/>
  <c r="AS45" i="63"/>
  <c r="AY45" i="63"/>
  <c r="BC45" i="63"/>
  <c r="BH45" i="63"/>
  <c r="BJ45" i="63"/>
  <c r="BK45" i="63"/>
  <c r="BN45" i="63"/>
  <c r="BO45" i="63"/>
  <c r="BR45" i="63"/>
  <c r="BS45" i="63"/>
  <c r="BX45" i="63"/>
  <c r="CD45" i="63"/>
  <c r="CE45" i="63"/>
  <c r="CF45" i="63"/>
  <c r="CG45" i="63"/>
  <c r="CH45" i="63"/>
  <c r="T46" i="63"/>
  <c r="AF46" i="63"/>
  <c r="AG46" i="63"/>
  <c r="AH46" i="63"/>
  <c r="AL46" i="63"/>
  <c r="AO46" i="63"/>
  <c r="AP46" i="63"/>
  <c r="AS46" i="63"/>
  <c r="AY46" i="63"/>
  <c r="BC46" i="63"/>
  <c r="BH46" i="63"/>
  <c r="BJ46" i="63"/>
  <c r="BK46" i="63"/>
  <c r="BN46" i="63"/>
  <c r="BO46" i="63"/>
  <c r="BR46" i="63"/>
  <c r="BS46" i="63"/>
  <c r="BX46" i="63"/>
  <c r="CD46" i="63"/>
  <c r="CE46" i="63"/>
  <c r="CF46" i="63"/>
  <c r="CG46" i="63"/>
  <c r="CH46" i="63"/>
  <c r="T47" i="63"/>
  <c r="AF47" i="63"/>
  <c r="AG47" i="63"/>
  <c r="AH47" i="63"/>
  <c r="AL47" i="63"/>
  <c r="AO47" i="63"/>
  <c r="AP47" i="63"/>
  <c r="AS47" i="63"/>
  <c r="AY47" i="63"/>
  <c r="BC47" i="63"/>
  <c r="BH47" i="63"/>
  <c r="BJ47" i="63"/>
  <c r="BK47" i="63"/>
  <c r="BN47" i="63"/>
  <c r="BO47" i="63"/>
  <c r="BR47" i="63"/>
  <c r="BS47" i="63"/>
  <c r="BX47" i="63"/>
  <c r="CD47" i="63"/>
  <c r="CE47" i="63"/>
  <c r="CF47" i="63"/>
  <c r="CG47" i="63"/>
  <c r="CH47" i="63"/>
  <c r="T48" i="63"/>
  <c r="AF48" i="63"/>
  <c r="AG48" i="63"/>
  <c r="AH48" i="63"/>
  <c r="AL48" i="63"/>
  <c r="AO48" i="63"/>
  <c r="AP48" i="63"/>
  <c r="AS48" i="63"/>
  <c r="AY48" i="63"/>
  <c r="BC48" i="63"/>
  <c r="BH48" i="63"/>
  <c r="BJ48" i="63"/>
  <c r="BK48" i="63"/>
  <c r="BN48" i="63"/>
  <c r="BO48" i="63"/>
  <c r="BR48" i="63"/>
  <c r="BS48" i="63"/>
  <c r="BX48" i="63"/>
  <c r="CD48" i="63"/>
  <c r="CE48" i="63"/>
  <c r="CF48" i="63"/>
  <c r="CG48" i="63"/>
  <c r="CH48" i="63"/>
  <c r="BN8" i="63"/>
  <c r="BS8" i="63"/>
  <c r="BO8" i="63"/>
  <c r="BH8" i="63"/>
  <c r="C10" i="63" l="1"/>
  <c r="C9" i="63"/>
  <c r="C33" i="63"/>
  <c r="AE9" i="28"/>
  <c r="AF9" i="28"/>
  <c r="AG9" i="28"/>
  <c r="AN9" i="28"/>
  <c r="AO9" i="28"/>
  <c r="AR9" i="28"/>
  <c r="AX9" i="28"/>
  <c r="BB9" i="28"/>
  <c r="BG9" i="28"/>
  <c r="BI9" i="28"/>
  <c r="BJ9" i="28"/>
  <c r="BM9" i="28"/>
  <c r="BN9" i="28"/>
  <c r="BQ9" i="28"/>
  <c r="BR9" i="28"/>
  <c r="BS9" i="28"/>
  <c r="BW9" i="28"/>
  <c r="BY9" i="28"/>
  <c r="CA9" i="28"/>
  <c r="CB9" i="28"/>
  <c r="CC9" i="28"/>
  <c r="CE9" i="28"/>
  <c r="AE10" i="28"/>
  <c r="AF10" i="28"/>
  <c r="AG10" i="28"/>
  <c r="AN10" i="28"/>
  <c r="AO10" i="28"/>
  <c r="AR10" i="28"/>
  <c r="AX10" i="28"/>
  <c r="BB10" i="28"/>
  <c r="BG10" i="28"/>
  <c r="BI10" i="28"/>
  <c r="BJ10" i="28"/>
  <c r="BM10" i="28"/>
  <c r="BN10" i="28"/>
  <c r="BQ10" i="28"/>
  <c r="BR10" i="28"/>
  <c r="BS10" i="28"/>
  <c r="BW10" i="28"/>
  <c r="BY10" i="28"/>
  <c r="CA10" i="28"/>
  <c r="CB10" i="28"/>
  <c r="CC10" i="28"/>
  <c r="CE10" i="28"/>
  <c r="AE11" i="28"/>
  <c r="AF11" i="28"/>
  <c r="AG11" i="28"/>
  <c r="AN11" i="28"/>
  <c r="AO11" i="28"/>
  <c r="AR11" i="28"/>
  <c r="AX11" i="28"/>
  <c r="BB11" i="28"/>
  <c r="BG11" i="28"/>
  <c r="BI11" i="28"/>
  <c r="BJ11" i="28"/>
  <c r="BM11" i="28"/>
  <c r="BN11" i="28"/>
  <c r="BQ11" i="28"/>
  <c r="BR11" i="28"/>
  <c r="BS11" i="28"/>
  <c r="BW11" i="28"/>
  <c r="BY11" i="28"/>
  <c r="CA11" i="28"/>
  <c r="CB11" i="28"/>
  <c r="CC11" i="28"/>
  <c r="CE11" i="28"/>
  <c r="AE12" i="28"/>
  <c r="AF12" i="28"/>
  <c r="AG12" i="28"/>
  <c r="AN12" i="28"/>
  <c r="AO12" i="28"/>
  <c r="AR12" i="28"/>
  <c r="AX12" i="28"/>
  <c r="BB12" i="28"/>
  <c r="BG12" i="28"/>
  <c r="BI12" i="28"/>
  <c r="BJ12" i="28"/>
  <c r="BM12" i="28"/>
  <c r="BN12" i="28"/>
  <c r="BQ12" i="28"/>
  <c r="BR12" i="28"/>
  <c r="BS12" i="28"/>
  <c r="BW12" i="28"/>
  <c r="BY12" i="28"/>
  <c r="CA12" i="28"/>
  <c r="CB12" i="28"/>
  <c r="CC12" i="28"/>
  <c r="CE12" i="28"/>
  <c r="AE13" i="28"/>
  <c r="AF13" i="28"/>
  <c r="AG13" i="28"/>
  <c r="AN13" i="28"/>
  <c r="AO13" i="28"/>
  <c r="AR13" i="28"/>
  <c r="AX13" i="28"/>
  <c r="BB13" i="28"/>
  <c r="BG13" i="28"/>
  <c r="BI13" i="28"/>
  <c r="BJ13" i="28"/>
  <c r="BM13" i="28"/>
  <c r="BN13" i="28"/>
  <c r="BQ13" i="28"/>
  <c r="BR13" i="28"/>
  <c r="BS13" i="28"/>
  <c r="BW13" i="28"/>
  <c r="BY13" i="28"/>
  <c r="CA13" i="28"/>
  <c r="CB13" i="28"/>
  <c r="CC13" i="28"/>
  <c r="CE13" i="28"/>
  <c r="AE14" i="28"/>
  <c r="AF14" i="28"/>
  <c r="AG14" i="28"/>
  <c r="AN14" i="28"/>
  <c r="AO14" i="28"/>
  <c r="AR14" i="28"/>
  <c r="AX14" i="28"/>
  <c r="BB14" i="28"/>
  <c r="BG14" i="28"/>
  <c r="BI14" i="28"/>
  <c r="BJ14" i="28"/>
  <c r="BM14" i="28"/>
  <c r="BN14" i="28"/>
  <c r="BQ14" i="28"/>
  <c r="BR14" i="28"/>
  <c r="BS14" i="28"/>
  <c r="BW14" i="28"/>
  <c r="BY14" i="28"/>
  <c r="CA14" i="28"/>
  <c r="CB14" i="28"/>
  <c r="CC14" i="28"/>
  <c r="CE14" i="28"/>
  <c r="AE15" i="28"/>
  <c r="AF15" i="28"/>
  <c r="AG15" i="28"/>
  <c r="AN15" i="28"/>
  <c r="AO15" i="28"/>
  <c r="AR15" i="28"/>
  <c r="AX15" i="28"/>
  <c r="BB15" i="28"/>
  <c r="BG15" i="28"/>
  <c r="BI15" i="28"/>
  <c r="BJ15" i="28"/>
  <c r="BM15" i="28"/>
  <c r="BN15" i="28"/>
  <c r="BQ15" i="28"/>
  <c r="BR15" i="28"/>
  <c r="BS15" i="28"/>
  <c r="BW15" i="28"/>
  <c r="BY15" i="28"/>
  <c r="CA15" i="28"/>
  <c r="CB15" i="28"/>
  <c r="CC15" i="28"/>
  <c r="CE15" i="28"/>
  <c r="AE16" i="28"/>
  <c r="AF16" i="28"/>
  <c r="AG16" i="28"/>
  <c r="AN16" i="28"/>
  <c r="AO16" i="28"/>
  <c r="AR16" i="28"/>
  <c r="AX16" i="28"/>
  <c r="BB16" i="28"/>
  <c r="BG16" i="28"/>
  <c r="BI16" i="28"/>
  <c r="BJ16" i="28"/>
  <c r="BM16" i="28"/>
  <c r="BN16" i="28"/>
  <c r="BQ16" i="28"/>
  <c r="BR16" i="28"/>
  <c r="BS16" i="28"/>
  <c r="BW16" i="28"/>
  <c r="BY16" i="28"/>
  <c r="CA16" i="28"/>
  <c r="CB16" i="28"/>
  <c r="CC16" i="28"/>
  <c r="CE16" i="28"/>
  <c r="AE17" i="28"/>
  <c r="AF17" i="28"/>
  <c r="AG17" i="28"/>
  <c r="AN17" i="28"/>
  <c r="AO17" i="28"/>
  <c r="AR17" i="28"/>
  <c r="AX17" i="28"/>
  <c r="BB17" i="28"/>
  <c r="BG17" i="28"/>
  <c r="BI17" i="28"/>
  <c r="BJ17" i="28"/>
  <c r="BM17" i="28"/>
  <c r="BN17" i="28"/>
  <c r="BQ17" i="28"/>
  <c r="BR17" i="28"/>
  <c r="BS17" i="28"/>
  <c r="BW17" i="28"/>
  <c r="BY17" i="28"/>
  <c r="CA17" i="28"/>
  <c r="CB17" i="28"/>
  <c r="CC17" i="28"/>
  <c r="CE17" i="28"/>
  <c r="AE18" i="28"/>
  <c r="AF18" i="28"/>
  <c r="AG18" i="28"/>
  <c r="AN18" i="28"/>
  <c r="AO18" i="28"/>
  <c r="AR18" i="28"/>
  <c r="AX18" i="28"/>
  <c r="BB18" i="28"/>
  <c r="BG18" i="28"/>
  <c r="BI18" i="28"/>
  <c r="BJ18" i="28"/>
  <c r="BM18" i="28"/>
  <c r="BN18" i="28"/>
  <c r="BQ18" i="28"/>
  <c r="BR18" i="28"/>
  <c r="BS18" i="28"/>
  <c r="BW18" i="28"/>
  <c r="BY18" i="28"/>
  <c r="CA18" i="28"/>
  <c r="CB18" i="28"/>
  <c r="CC18" i="28"/>
  <c r="CE18" i="28"/>
  <c r="AE19" i="28"/>
  <c r="AF19" i="28"/>
  <c r="AG19" i="28"/>
  <c r="AN19" i="28"/>
  <c r="AO19" i="28"/>
  <c r="AR19" i="28"/>
  <c r="AX19" i="28"/>
  <c r="BB19" i="28"/>
  <c r="BG19" i="28"/>
  <c r="BI19" i="28"/>
  <c r="BJ19" i="28"/>
  <c r="BM19" i="28"/>
  <c r="BN19" i="28"/>
  <c r="BQ19" i="28"/>
  <c r="BR19" i="28"/>
  <c r="BS19" i="28"/>
  <c r="BW19" i="28"/>
  <c r="BY19" i="28"/>
  <c r="CA19" i="28"/>
  <c r="CB19" i="28"/>
  <c r="CC19" i="28"/>
  <c r="CE19" i="28"/>
  <c r="AE20" i="28"/>
  <c r="AF20" i="28"/>
  <c r="AG20" i="28"/>
  <c r="AN20" i="28"/>
  <c r="AO20" i="28"/>
  <c r="AR20" i="28"/>
  <c r="AX20" i="28"/>
  <c r="BB20" i="28"/>
  <c r="BG20" i="28"/>
  <c r="BI20" i="28"/>
  <c r="BJ20" i="28"/>
  <c r="BM20" i="28"/>
  <c r="BN20" i="28"/>
  <c r="BQ20" i="28"/>
  <c r="BR20" i="28"/>
  <c r="BS20" i="28"/>
  <c r="BW20" i="28"/>
  <c r="BY20" i="28"/>
  <c r="CA20" i="28"/>
  <c r="CB20" i="28"/>
  <c r="CC20" i="28"/>
  <c r="CE20" i="28"/>
  <c r="AE21" i="28"/>
  <c r="AF21" i="28"/>
  <c r="AG21" i="28"/>
  <c r="AN21" i="28"/>
  <c r="AO21" i="28"/>
  <c r="AR21" i="28"/>
  <c r="AX21" i="28"/>
  <c r="BB21" i="28"/>
  <c r="BG21" i="28"/>
  <c r="BI21" i="28"/>
  <c r="BJ21" i="28"/>
  <c r="BM21" i="28"/>
  <c r="BN21" i="28"/>
  <c r="BQ21" i="28"/>
  <c r="BR21" i="28"/>
  <c r="BS21" i="28"/>
  <c r="BW21" i="28"/>
  <c r="BY21" i="28"/>
  <c r="CA21" i="28"/>
  <c r="CB21" i="28"/>
  <c r="CC21" i="28"/>
  <c r="CE21" i="28"/>
  <c r="AE22" i="28"/>
  <c r="AF22" i="28"/>
  <c r="AG22" i="28"/>
  <c r="AN22" i="28"/>
  <c r="AO22" i="28"/>
  <c r="AR22" i="28"/>
  <c r="AX22" i="28"/>
  <c r="BB22" i="28"/>
  <c r="BG22" i="28"/>
  <c r="BI22" i="28"/>
  <c r="BJ22" i="28"/>
  <c r="BM22" i="28"/>
  <c r="BN22" i="28"/>
  <c r="BQ22" i="28"/>
  <c r="BR22" i="28"/>
  <c r="BS22" i="28"/>
  <c r="BW22" i="28"/>
  <c r="BY22" i="28"/>
  <c r="CA22" i="28"/>
  <c r="CB22" i="28"/>
  <c r="CC22" i="28"/>
  <c r="CE22" i="28"/>
  <c r="AE23" i="28"/>
  <c r="AF23" i="28"/>
  <c r="AG23" i="28"/>
  <c r="AN23" i="28"/>
  <c r="AO23" i="28"/>
  <c r="AR23" i="28"/>
  <c r="AX23" i="28"/>
  <c r="BB23" i="28"/>
  <c r="BG23" i="28"/>
  <c r="BI23" i="28"/>
  <c r="BJ23" i="28"/>
  <c r="BM23" i="28"/>
  <c r="BN23" i="28"/>
  <c r="BQ23" i="28"/>
  <c r="BR23" i="28"/>
  <c r="BS23" i="28"/>
  <c r="BW23" i="28"/>
  <c r="BY23" i="28"/>
  <c r="CA23" i="28"/>
  <c r="CB23" i="28"/>
  <c r="CC23" i="28"/>
  <c r="CE23" i="28"/>
  <c r="AE24" i="28"/>
  <c r="AF24" i="28"/>
  <c r="AG24" i="28"/>
  <c r="AN24" i="28"/>
  <c r="AO24" i="28"/>
  <c r="AR24" i="28"/>
  <c r="AX24" i="28"/>
  <c r="BB24" i="28"/>
  <c r="BG24" i="28"/>
  <c r="BI24" i="28"/>
  <c r="BJ24" i="28"/>
  <c r="BM24" i="28"/>
  <c r="BN24" i="28"/>
  <c r="BQ24" i="28"/>
  <c r="BR24" i="28"/>
  <c r="BS24" i="28"/>
  <c r="BW24" i="28"/>
  <c r="BY24" i="28"/>
  <c r="CA24" i="28"/>
  <c r="CB24" i="28"/>
  <c r="CC24" i="28"/>
  <c r="CE24" i="28"/>
  <c r="AE25" i="28"/>
  <c r="AF25" i="28"/>
  <c r="AG25" i="28"/>
  <c r="AN25" i="28"/>
  <c r="AO25" i="28"/>
  <c r="AR25" i="28"/>
  <c r="AX25" i="28"/>
  <c r="BB25" i="28"/>
  <c r="BG25" i="28"/>
  <c r="BI25" i="28"/>
  <c r="BJ25" i="28"/>
  <c r="BM25" i="28"/>
  <c r="BN25" i="28"/>
  <c r="BQ25" i="28"/>
  <c r="BR25" i="28"/>
  <c r="BS25" i="28"/>
  <c r="BW25" i="28"/>
  <c r="BY25" i="28"/>
  <c r="CA25" i="28"/>
  <c r="CB25" i="28"/>
  <c r="CC25" i="28"/>
  <c r="CE25" i="28"/>
  <c r="AE26" i="28"/>
  <c r="AF26" i="28"/>
  <c r="AG26" i="28"/>
  <c r="AN26" i="28"/>
  <c r="AO26" i="28"/>
  <c r="AR26" i="28"/>
  <c r="AX26" i="28"/>
  <c r="BB26" i="28"/>
  <c r="BG26" i="28"/>
  <c r="BI26" i="28"/>
  <c r="BJ26" i="28"/>
  <c r="BM26" i="28"/>
  <c r="BN26" i="28"/>
  <c r="BQ26" i="28"/>
  <c r="BR26" i="28"/>
  <c r="BS26" i="28"/>
  <c r="BW26" i="28"/>
  <c r="BY26" i="28"/>
  <c r="CA26" i="28"/>
  <c r="CB26" i="28"/>
  <c r="CC26" i="28"/>
  <c r="CE26" i="28"/>
  <c r="AE27" i="28"/>
  <c r="AF27" i="28"/>
  <c r="AG27" i="28"/>
  <c r="AN27" i="28"/>
  <c r="AO27" i="28"/>
  <c r="AR27" i="28"/>
  <c r="AX27" i="28"/>
  <c r="BB27" i="28"/>
  <c r="BG27" i="28"/>
  <c r="BI27" i="28"/>
  <c r="BJ27" i="28"/>
  <c r="BM27" i="28"/>
  <c r="BN27" i="28"/>
  <c r="BQ27" i="28"/>
  <c r="BR27" i="28"/>
  <c r="BS27" i="28"/>
  <c r="BW27" i="28"/>
  <c r="BY27" i="28"/>
  <c r="CA27" i="28"/>
  <c r="CB27" i="28"/>
  <c r="CC27" i="28"/>
  <c r="CE27" i="28"/>
  <c r="AE28" i="28"/>
  <c r="AF28" i="28"/>
  <c r="AG28" i="28"/>
  <c r="AN28" i="28"/>
  <c r="AO28" i="28"/>
  <c r="AR28" i="28"/>
  <c r="AX28" i="28"/>
  <c r="BB28" i="28"/>
  <c r="BG28" i="28"/>
  <c r="BI28" i="28"/>
  <c r="BJ28" i="28"/>
  <c r="BM28" i="28"/>
  <c r="BN28" i="28"/>
  <c r="BQ28" i="28"/>
  <c r="BR28" i="28"/>
  <c r="BS28" i="28"/>
  <c r="BW28" i="28"/>
  <c r="BY28" i="28"/>
  <c r="CA28" i="28"/>
  <c r="CB28" i="28"/>
  <c r="CC28" i="28"/>
  <c r="CE28" i="28"/>
  <c r="AE29" i="28"/>
  <c r="AF29" i="28"/>
  <c r="AG29" i="28"/>
  <c r="AN29" i="28"/>
  <c r="AO29" i="28"/>
  <c r="AR29" i="28"/>
  <c r="AX29" i="28"/>
  <c r="BB29" i="28"/>
  <c r="BG29" i="28"/>
  <c r="BI29" i="28"/>
  <c r="BJ29" i="28"/>
  <c r="BM29" i="28"/>
  <c r="BN29" i="28"/>
  <c r="BQ29" i="28"/>
  <c r="BR29" i="28"/>
  <c r="BS29" i="28"/>
  <c r="BW29" i="28"/>
  <c r="CA29" i="28"/>
  <c r="CB29" i="28"/>
  <c r="CC29" i="28"/>
  <c r="CE29" i="28"/>
  <c r="AE30" i="28"/>
  <c r="AF30" i="28"/>
  <c r="AG30" i="28"/>
  <c r="AN30" i="28"/>
  <c r="AO30" i="28"/>
  <c r="AR30" i="28"/>
  <c r="AX30" i="28"/>
  <c r="BB30" i="28"/>
  <c r="BG30" i="28"/>
  <c r="BI30" i="28"/>
  <c r="BJ30" i="28"/>
  <c r="BM30" i="28"/>
  <c r="BN30" i="28"/>
  <c r="BQ30" i="28"/>
  <c r="BR30" i="28"/>
  <c r="BS30" i="28"/>
  <c r="BW30" i="28"/>
  <c r="CA30" i="28"/>
  <c r="CB30" i="28"/>
  <c r="CC30" i="28"/>
  <c r="CE30" i="28"/>
  <c r="AE31" i="28"/>
  <c r="AF31" i="28"/>
  <c r="AG31" i="28"/>
  <c r="AN31" i="28"/>
  <c r="AO31" i="28"/>
  <c r="AR31" i="28"/>
  <c r="AX31" i="28"/>
  <c r="BB31" i="28"/>
  <c r="BG31" i="28"/>
  <c r="BI31" i="28"/>
  <c r="BJ31" i="28"/>
  <c r="BM31" i="28"/>
  <c r="BN31" i="28"/>
  <c r="BQ31" i="28"/>
  <c r="BR31" i="28"/>
  <c r="BS31" i="28"/>
  <c r="BW31" i="28"/>
  <c r="CA31" i="28"/>
  <c r="CB31" i="28"/>
  <c r="CC31" i="28"/>
  <c r="CE31" i="28"/>
  <c r="AE32" i="28"/>
  <c r="AF32" i="28"/>
  <c r="AG32" i="28"/>
  <c r="AN32" i="28"/>
  <c r="AO32" i="28"/>
  <c r="AR32" i="28"/>
  <c r="AX32" i="28"/>
  <c r="BB32" i="28"/>
  <c r="BG32" i="28"/>
  <c r="BI32" i="28"/>
  <c r="BJ32" i="28"/>
  <c r="BM32" i="28"/>
  <c r="BN32" i="28"/>
  <c r="BQ32" i="28"/>
  <c r="BR32" i="28"/>
  <c r="BS32" i="28"/>
  <c r="BW32" i="28"/>
  <c r="CA32" i="28"/>
  <c r="CB32" i="28"/>
  <c r="CC32" i="28"/>
  <c r="CE32" i="28"/>
  <c r="AE33" i="28"/>
  <c r="AF33" i="28"/>
  <c r="AG33" i="28"/>
  <c r="AN33" i="28"/>
  <c r="AO33" i="28"/>
  <c r="AR33" i="28"/>
  <c r="AX33" i="28"/>
  <c r="BB33" i="28"/>
  <c r="BG33" i="28"/>
  <c r="BI33" i="28"/>
  <c r="BJ33" i="28"/>
  <c r="BM33" i="28"/>
  <c r="BN33" i="28"/>
  <c r="BQ33" i="28"/>
  <c r="BR33" i="28"/>
  <c r="BS33" i="28"/>
  <c r="BW33" i="28"/>
  <c r="CA33" i="28"/>
  <c r="CB33" i="28"/>
  <c r="CC33" i="28"/>
  <c r="CE33" i="28"/>
  <c r="AE34" i="28"/>
  <c r="AF34" i="28"/>
  <c r="AG34" i="28"/>
  <c r="AN34" i="28"/>
  <c r="AO34" i="28"/>
  <c r="AR34" i="28"/>
  <c r="AX34" i="28"/>
  <c r="BB34" i="28"/>
  <c r="BG34" i="28"/>
  <c r="BI34" i="28"/>
  <c r="BJ34" i="28"/>
  <c r="BM34" i="28"/>
  <c r="BN34" i="28"/>
  <c r="BQ34" i="28"/>
  <c r="BR34" i="28"/>
  <c r="BS34" i="28"/>
  <c r="BW34" i="28"/>
  <c r="CA34" i="28"/>
  <c r="CB34" i="28"/>
  <c r="CC34" i="28"/>
  <c r="CE34" i="28"/>
  <c r="AE35" i="28"/>
  <c r="AF35" i="28"/>
  <c r="AG35" i="28"/>
  <c r="AN35" i="28"/>
  <c r="AO35" i="28"/>
  <c r="AR35" i="28"/>
  <c r="AX35" i="28"/>
  <c r="BB35" i="28"/>
  <c r="BG35" i="28"/>
  <c r="BI35" i="28"/>
  <c r="BJ35" i="28"/>
  <c r="BM35" i="28"/>
  <c r="BN35" i="28"/>
  <c r="BQ35" i="28"/>
  <c r="BR35" i="28"/>
  <c r="BS35" i="28"/>
  <c r="BW35" i="28"/>
  <c r="CA35" i="28"/>
  <c r="CB35" i="28"/>
  <c r="CC35" i="28"/>
  <c r="CE35" i="28"/>
  <c r="AE36" i="28"/>
  <c r="AF36" i="28"/>
  <c r="AG36" i="28"/>
  <c r="AN36" i="28"/>
  <c r="AO36" i="28"/>
  <c r="AR36" i="28"/>
  <c r="AX36" i="28"/>
  <c r="BB36" i="28"/>
  <c r="BG36" i="28"/>
  <c r="BI36" i="28"/>
  <c r="BJ36" i="28"/>
  <c r="BM36" i="28"/>
  <c r="BN36" i="28"/>
  <c r="BQ36" i="28"/>
  <c r="BR36" i="28"/>
  <c r="BS36" i="28"/>
  <c r="BW36" i="28"/>
  <c r="CA36" i="28"/>
  <c r="CB36" i="28"/>
  <c r="CC36" i="28"/>
  <c r="CE36" i="28"/>
  <c r="AE37" i="28"/>
  <c r="AF37" i="28"/>
  <c r="AG37" i="28"/>
  <c r="AN37" i="28"/>
  <c r="AO37" i="28"/>
  <c r="AR37" i="28"/>
  <c r="AX37" i="28"/>
  <c r="BB37" i="28"/>
  <c r="BG37" i="28"/>
  <c r="BI37" i="28"/>
  <c r="BJ37" i="28"/>
  <c r="BM37" i="28"/>
  <c r="BN37" i="28"/>
  <c r="BQ37" i="28"/>
  <c r="BR37" i="28"/>
  <c r="BS37" i="28"/>
  <c r="BW37" i="28"/>
  <c r="CA37" i="28"/>
  <c r="CB37" i="28"/>
  <c r="CC37" i="28"/>
  <c r="CE37" i="28"/>
  <c r="AE38" i="28"/>
  <c r="AF38" i="28"/>
  <c r="AG38" i="28"/>
  <c r="AN38" i="28"/>
  <c r="AO38" i="28"/>
  <c r="AR38" i="28"/>
  <c r="AX38" i="28"/>
  <c r="BB38" i="28"/>
  <c r="BG38" i="28"/>
  <c r="BI38" i="28"/>
  <c r="BJ38" i="28"/>
  <c r="BM38" i="28"/>
  <c r="BN38" i="28"/>
  <c r="BQ38" i="28"/>
  <c r="BR38" i="28"/>
  <c r="BS38" i="28"/>
  <c r="BW38" i="28"/>
  <c r="CA38" i="28"/>
  <c r="CB38" i="28"/>
  <c r="CC38" i="28"/>
  <c r="CE38" i="28"/>
  <c r="AE39" i="28"/>
  <c r="AF39" i="28"/>
  <c r="AG39" i="28"/>
  <c r="AN39" i="28"/>
  <c r="AO39" i="28"/>
  <c r="AR39" i="28"/>
  <c r="AX39" i="28"/>
  <c r="BB39" i="28"/>
  <c r="BG39" i="28"/>
  <c r="BI39" i="28"/>
  <c r="BJ39" i="28"/>
  <c r="BM39" i="28"/>
  <c r="BN39" i="28"/>
  <c r="BQ39" i="28"/>
  <c r="BR39" i="28"/>
  <c r="BS39" i="28"/>
  <c r="BW39" i="28"/>
  <c r="CA39" i="28"/>
  <c r="CB39" i="28"/>
  <c r="CC39" i="28"/>
  <c r="CE39" i="28"/>
  <c r="AE40" i="28"/>
  <c r="AF40" i="28"/>
  <c r="AG40" i="28"/>
  <c r="AN40" i="28"/>
  <c r="AO40" i="28"/>
  <c r="AR40" i="28"/>
  <c r="AX40" i="28"/>
  <c r="BB40" i="28"/>
  <c r="BG40" i="28"/>
  <c r="BI40" i="28"/>
  <c r="BJ40" i="28"/>
  <c r="BM40" i="28"/>
  <c r="BN40" i="28"/>
  <c r="BQ40" i="28"/>
  <c r="BR40" i="28"/>
  <c r="BS40" i="28"/>
  <c r="BW40" i="28"/>
  <c r="CA40" i="28"/>
  <c r="CB40" i="28"/>
  <c r="CC40" i="28"/>
  <c r="CE40" i="28"/>
  <c r="AE41" i="28"/>
  <c r="AF41" i="28"/>
  <c r="AG41" i="28"/>
  <c r="AN41" i="28"/>
  <c r="AO41" i="28"/>
  <c r="AR41" i="28"/>
  <c r="AX41" i="28"/>
  <c r="BB41" i="28"/>
  <c r="BG41" i="28"/>
  <c r="BI41" i="28"/>
  <c r="BJ41" i="28"/>
  <c r="BM41" i="28"/>
  <c r="BN41" i="28"/>
  <c r="BQ41" i="28"/>
  <c r="BR41" i="28"/>
  <c r="BS41" i="28"/>
  <c r="BW41" i="28"/>
  <c r="CA41" i="28"/>
  <c r="CB41" i="28"/>
  <c r="CC41" i="28"/>
  <c r="CE41" i="28"/>
  <c r="AE42" i="28"/>
  <c r="AF42" i="28"/>
  <c r="AG42" i="28"/>
  <c r="AN42" i="28"/>
  <c r="AO42" i="28"/>
  <c r="AR42" i="28"/>
  <c r="AX42" i="28"/>
  <c r="BB42" i="28"/>
  <c r="BG42" i="28"/>
  <c r="BI42" i="28"/>
  <c r="BJ42" i="28"/>
  <c r="BM42" i="28"/>
  <c r="BN42" i="28"/>
  <c r="BQ42" i="28"/>
  <c r="BR42" i="28"/>
  <c r="BS42" i="28"/>
  <c r="BW42" i="28"/>
  <c r="CA42" i="28"/>
  <c r="CB42" i="28"/>
  <c r="CC42" i="28"/>
  <c r="CE42" i="28"/>
  <c r="AE43" i="28"/>
  <c r="AF43" i="28"/>
  <c r="AG43" i="28"/>
  <c r="AN43" i="28"/>
  <c r="AO43" i="28"/>
  <c r="AR43" i="28"/>
  <c r="AX43" i="28"/>
  <c r="BB43" i="28"/>
  <c r="BG43" i="28"/>
  <c r="BI43" i="28"/>
  <c r="BJ43" i="28"/>
  <c r="BM43" i="28"/>
  <c r="BN43" i="28"/>
  <c r="BQ43" i="28"/>
  <c r="BR43" i="28"/>
  <c r="BS43" i="28"/>
  <c r="BW43" i="28"/>
  <c r="CA43" i="28"/>
  <c r="CB43" i="28"/>
  <c r="CC43" i="28"/>
  <c r="CE43" i="28"/>
  <c r="AE44" i="28"/>
  <c r="AF44" i="28"/>
  <c r="AG44" i="28"/>
  <c r="AN44" i="28"/>
  <c r="AO44" i="28"/>
  <c r="AR44" i="28"/>
  <c r="AX44" i="28"/>
  <c r="BB44" i="28"/>
  <c r="BG44" i="28"/>
  <c r="BI44" i="28"/>
  <c r="BJ44" i="28"/>
  <c r="BM44" i="28"/>
  <c r="BN44" i="28"/>
  <c r="BQ44" i="28"/>
  <c r="BR44" i="28"/>
  <c r="BS44" i="28"/>
  <c r="BW44" i="28"/>
  <c r="CA44" i="28"/>
  <c r="CB44" i="28"/>
  <c r="CC44" i="28"/>
  <c r="CE44" i="28"/>
  <c r="AE45" i="28"/>
  <c r="AF45" i="28"/>
  <c r="AG45" i="28"/>
  <c r="AN45" i="28"/>
  <c r="AO45" i="28"/>
  <c r="AR45" i="28"/>
  <c r="AX45" i="28"/>
  <c r="BB45" i="28"/>
  <c r="BG45" i="28"/>
  <c r="BI45" i="28"/>
  <c r="BJ45" i="28"/>
  <c r="BM45" i="28"/>
  <c r="BN45" i="28"/>
  <c r="BQ45" i="28"/>
  <c r="BR45" i="28"/>
  <c r="BS45" i="28"/>
  <c r="BW45" i="28"/>
  <c r="CA45" i="28"/>
  <c r="CB45" i="28"/>
  <c r="CC45" i="28"/>
  <c r="CE45" i="28"/>
  <c r="AE46" i="28"/>
  <c r="AF46" i="28"/>
  <c r="AG46" i="28"/>
  <c r="AN46" i="28"/>
  <c r="AO46" i="28"/>
  <c r="AR46" i="28"/>
  <c r="AX46" i="28"/>
  <c r="BB46" i="28"/>
  <c r="BG46" i="28"/>
  <c r="BI46" i="28"/>
  <c r="BJ46" i="28"/>
  <c r="BM46" i="28"/>
  <c r="BN46" i="28"/>
  <c r="BQ46" i="28"/>
  <c r="BR46" i="28"/>
  <c r="BS46" i="28"/>
  <c r="BW46" i="28"/>
  <c r="CA46" i="28"/>
  <c r="CB46" i="28"/>
  <c r="CC46" i="28"/>
  <c r="CE46" i="28"/>
  <c r="AE47" i="28"/>
  <c r="AF47" i="28"/>
  <c r="AG47" i="28"/>
  <c r="AN47" i="28"/>
  <c r="AO47" i="28"/>
  <c r="AR47" i="28"/>
  <c r="AX47" i="28"/>
  <c r="BB47" i="28"/>
  <c r="BG47" i="28"/>
  <c r="BI47" i="28"/>
  <c r="BJ47" i="28"/>
  <c r="BM47" i="28"/>
  <c r="BN47" i="28"/>
  <c r="BQ47" i="28"/>
  <c r="BR47" i="28"/>
  <c r="BS47" i="28"/>
  <c r="BW47" i="28"/>
  <c r="CA47" i="28"/>
  <c r="CB47" i="28"/>
  <c r="CC47" i="28"/>
  <c r="CE47" i="28"/>
  <c r="AE48" i="28"/>
  <c r="AF48" i="28"/>
  <c r="AG48" i="28"/>
  <c r="AN48" i="28"/>
  <c r="AO48" i="28"/>
  <c r="AR48" i="28"/>
  <c r="AX48" i="28"/>
  <c r="BB48" i="28"/>
  <c r="BG48" i="28"/>
  <c r="BI48" i="28"/>
  <c r="BJ48" i="28"/>
  <c r="BM48" i="28"/>
  <c r="BN48" i="28"/>
  <c r="BQ48" i="28"/>
  <c r="BR48" i="28"/>
  <c r="BS48" i="28"/>
  <c r="BW48" i="28"/>
  <c r="CA48" i="28"/>
  <c r="CB48" i="28"/>
  <c r="CC48" i="28"/>
  <c r="CE48" i="28"/>
  <c r="BS8" i="28"/>
  <c r="BR8" i="28"/>
  <c r="BM8" i="28"/>
  <c r="AG8" i="28"/>
  <c r="AF8" i="28"/>
  <c r="F18" i="60"/>
  <c r="F19" i="60"/>
  <c r="F20" i="60"/>
  <c r="F21" i="60"/>
  <c r="F22" i="60"/>
  <c r="F23" i="60"/>
  <c r="F24" i="60"/>
  <c r="F25" i="60"/>
  <c r="F26" i="60"/>
  <c r="F27" i="60"/>
  <c r="F28" i="60"/>
  <c r="F17" i="60"/>
  <c r="C9" i="28" l="1"/>
  <c r="C29" i="28"/>
  <c r="C48" i="63"/>
  <c r="C47" i="63"/>
  <c r="C28" i="63"/>
  <c r="C27" i="63"/>
  <c r="C26" i="63"/>
  <c r="C25" i="63"/>
  <c r="C24" i="63"/>
  <c r="C23" i="63"/>
  <c r="C22" i="63"/>
  <c r="C21" i="63"/>
  <c r="C20" i="63"/>
  <c r="C19" i="63"/>
  <c r="C18" i="63"/>
  <c r="C17" i="63"/>
  <c r="C16" i="63"/>
  <c r="C15" i="63"/>
  <c r="C14" i="63"/>
  <c r="C13" i="63"/>
  <c r="C12" i="63"/>
  <c r="C11" i="63"/>
  <c r="AO9" i="66" l="1"/>
  <c r="AO10" i="66"/>
  <c r="AO11" i="66"/>
  <c r="AO12" i="66"/>
  <c r="AO13" i="66"/>
  <c r="AO14" i="66"/>
  <c r="AO15" i="66"/>
  <c r="AO16" i="66"/>
  <c r="AO17" i="66"/>
  <c r="AO18" i="66"/>
  <c r="AO19" i="66"/>
  <c r="AO20" i="66"/>
  <c r="AO21" i="66"/>
  <c r="AO22" i="66"/>
  <c r="AO23" i="66"/>
  <c r="AO24" i="66"/>
  <c r="AO25" i="66"/>
  <c r="AO26" i="66"/>
  <c r="AO27" i="66"/>
  <c r="AO28" i="66"/>
  <c r="AO29" i="66"/>
  <c r="AO30" i="66"/>
  <c r="AO31" i="66"/>
  <c r="AO32" i="66"/>
  <c r="AO33" i="66"/>
  <c r="AO34" i="66"/>
  <c r="AO35" i="66"/>
  <c r="AO36" i="66"/>
  <c r="AO37" i="66"/>
  <c r="AO38" i="66"/>
  <c r="AO39" i="66"/>
  <c r="AO40" i="66"/>
  <c r="AO41" i="66"/>
  <c r="AO42" i="66"/>
  <c r="AO43" i="66"/>
  <c r="AO44" i="66"/>
  <c r="AO45" i="66"/>
  <c r="AO46" i="66"/>
  <c r="AO47" i="66"/>
  <c r="AO48" i="66"/>
  <c r="AO8" i="66"/>
  <c r="BT9" i="66" l="1"/>
  <c r="BT10" i="66"/>
  <c r="BT11" i="66"/>
  <c r="BT12" i="66"/>
  <c r="BT13" i="66"/>
  <c r="BT14" i="66"/>
  <c r="BT15" i="66"/>
  <c r="BT16" i="66"/>
  <c r="BT17" i="66"/>
  <c r="BT18" i="66"/>
  <c r="BT19" i="66"/>
  <c r="BT20" i="66"/>
  <c r="BT21" i="66"/>
  <c r="BT22" i="66"/>
  <c r="BT23" i="66"/>
  <c r="BT24" i="66"/>
  <c r="BT25" i="66"/>
  <c r="BT26" i="66"/>
  <c r="BT27" i="66"/>
  <c r="BT28" i="66"/>
  <c r="BT29" i="66"/>
  <c r="BT30" i="66"/>
  <c r="BT31" i="66"/>
  <c r="BT32" i="66"/>
  <c r="BT33" i="66"/>
  <c r="BT34" i="66"/>
  <c r="BT35" i="66"/>
  <c r="BT36" i="66"/>
  <c r="BT37" i="66"/>
  <c r="BT38" i="66"/>
  <c r="BT39" i="66"/>
  <c r="BT40" i="66"/>
  <c r="BT41" i="66"/>
  <c r="BT42" i="66"/>
  <c r="BT43" i="66"/>
  <c r="BT44" i="66"/>
  <c r="BT45" i="66"/>
  <c r="BT46" i="66"/>
  <c r="BT47" i="66"/>
  <c r="BT48" i="66"/>
  <c r="BT8" i="66"/>
  <c r="Z9" i="66"/>
  <c r="Z10" i="66"/>
  <c r="Z11" i="66"/>
  <c r="Z12" i="66"/>
  <c r="Z13" i="66"/>
  <c r="Z14" i="66"/>
  <c r="Z15" i="66"/>
  <c r="Z16" i="66"/>
  <c r="Z17" i="66"/>
  <c r="Z18" i="66"/>
  <c r="Z19" i="66"/>
  <c r="Z20" i="66"/>
  <c r="Z21" i="66"/>
  <c r="Z22" i="66"/>
  <c r="Z23" i="66"/>
  <c r="Z24" i="66"/>
  <c r="Z25" i="66"/>
  <c r="Z26" i="66"/>
  <c r="Z27" i="66"/>
  <c r="Z28" i="66"/>
  <c r="Z29" i="66"/>
  <c r="Z30" i="66"/>
  <c r="Z31" i="66"/>
  <c r="Z32" i="66"/>
  <c r="Z33" i="66"/>
  <c r="Z34" i="66"/>
  <c r="Z35" i="66"/>
  <c r="Z36" i="66"/>
  <c r="Z37" i="66"/>
  <c r="Z38" i="66"/>
  <c r="Z39" i="66"/>
  <c r="Z40" i="66"/>
  <c r="Z41" i="66"/>
  <c r="Z42" i="66"/>
  <c r="Z43" i="66"/>
  <c r="Z44" i="66"/>
  <c r="Z45" i="66"/>
  <c r="Z46" i="66"/>
  <c r="Z47" i="66"/>
  <c r="Z48" i="66"/>
  <c r="Z8" i="66"/>
  <c r="BY8" i="28"/>
  <c r="AE8" i="28"/>
  <c r="BZ8" i="63"/>
  <c r="AF8" i="63"/>
  <c r="C17" i="28" l="1"/>
  <c r="C18" i="28"/>
  <c r="C19" i="28"/>
  <c r="C20" i="28"/>
  <c r="C21" i="28"/>
  <c r="C22" i="28"/>
  <c r="C23" i="28"/>
  <c r="C24" i="28"/>
  <c r="C25" i="28"/>
  <c r="C27" i="28"/>
  <c r="C28" i="28"/>
  <c r="C33" i="28"/>
  <c r="C34" i="28"/>
  <c r="C35" i="28"/>
  <c r="C36" i="28"/>
  <c r="C37" i="28"/>
  <c r="C38" i="28"/>
  <c r="C39" i="28"/>
  <c r="C40" i="28"/>
  <c r="C41" i="28"/>
  <c r="C42" i="28"/>
  <c r="C43" i="28"/>
  <c r="C44" i="28"/>
  <c r="C45" i="28"/>
  <c r="C46" i="28"/>
  <c r="C47" i="28"/>
  <c r="C48" i="28"/>
  <c r="C12" i="66"/>
  <c r="C13" i="66"/>
  <c r="C14" i="66"/>
  <c r="C15" i="66"/>
  <c r="C16" i="66"/>
  <c r="C17" i="66"/>
  <c r="C19" i="66"/>
  <c r="C20" i="66"/>
  <c r="C21" i="66"/>
  <c r="C22" i="66"/>
  <c r="C23" i="66"/>
  <c r="C24" i="66"/>
  <c r="C25" i="66"/>
  <c r="C27" i="66"/>
  <c r="C28" i="66"/>
  <c r="C29" i="66"/>
  <c r="C30" i="66"/>
  <c r="C31" i="66"/>
  <c r="C32" i="66"/>
  <c r="C33" i="66"/>
  <c r="C34" i="66"/>
  <c r="C35" i="66"/>
  <c r="C36" i="66"/>
  <c r="C37" i="66"/>
  <c r="C38" i="66"/>
  <c r="C39" i="66"/>
  <c r="C40" i="66"/>
  <c r="C41" i="66"/>
  <c r="C42" i="66"/>
  <c r="C43" i="66"/>
  <c r="C44" i="66"/>
  <c r="C45" i="66"/>
  <c r="C46" i="66"/>
  <c r="C47" i="66"/>
  <c r="C48" i="66"/>
  <c r="BH9" i="66" l="1"/>
  <c r="BH10" i="66"/>
  <c r="BH11" i="66"/>
  <c r="BH12" i="66"/>
  <c r="BH13" i="66"/>
  <c r="BH14" i="66"/>
  <c r="BH15" i="66"/>
  <c r="BH16" i="66"/>
  <c r="BH17" i="66"/>
  <c r="BH18" i="66"/>
  <c r="BH19" i="66"/>
  <c r="BH20" i="66"/>
  <c r="BH21" i="66"/>
  <c r="BH22" i="66"/>
  <c r="BH23" i="66"/>
  <c r="BH24" i="66"/>
  <c r="BH25" i="66"/>
  <c r="BH26" i="66"/>
  <c r="BH27" i="66"/>
  <c r="BH28" i="66"/>
  <c r="BH29" i="66"/>
  <c r="BH30" i="66"/>
  <c r="BH31" i="66"/>
  <c r="BH32" i="66"/>
  <c r="BH33" i="66"/>
  <c r="BH34" i="66"/>
  <c r="BH35" i="66"/>
  <c r="BH36" i="66"/>
  <c r="BH37" i="66"/>
  <c r="BH38" i="66"/>
  <c r="BH39" i="66"/>
  <c r="BH40" i="66"/>
  <c r="BH41" i="66"/>
  <c r="BH42" i="66"/>
  <c r="BH43" i="66"/>
  <c r="BH44" i="66"/>
  <c r="BH45" i="66"/>
  <c r="BH46" i="66"/>
  <c r="BH47" i="66"/>
  <c r="BH48" i="66"/>
  <c r="BH8" i="66"/>
  <c r="AB8" i="66"/>
  <c r="CA8" i="28" l="1"/>
  <c r="CE8" i="63"/>
  <c r="CD8" i="63"/>
  <c r="CB8" i="28"/>
  <c r="U3" i="60"/>
  <c r="AM8" i="66" l="1"/>
  <c r="AF9" i="66"/>
  <c r="AF10" i="66"/>
  <c r="AF11" i="66"/>
  <c r="AF12" i="66"/>
  <c r="AF13" i="66"/>
  <c r="AF14" i="66"/>
  <c r="AF15" i="66"/>
  <c r="AF16" i="66"/>
  <c r="AF17" i="66"/>
  <c r="AF18" i="66"/>
  <c r="AF19" i="66"/>
  <c r="AF20" i="66"/>
  <c r="AF21" i="66"/>
  <c r="AF22" i="66"/>
  <c r="AF23" i="66"/>
  <c r="AF24" i="66"/>
  <c r="AF25" i="66"/>
  <c r="AF26" i="66"/>
  <c r="AF27" i="66"/>
  <c r="AF28" i="66"/>
  <c r="AF29" i="66"/>
  <c r="AF30" i="66"/>
  <c r="AF31" i="66"/>
  <c r="AF32" i="66"/>
  <c r="AF33" i="66"/>
  <c r="AF34" i="66"/>
  <c r="AF35" i="66"/>
  <c r="AF36" i="66"/>
  <c r="AF37" i="66"/>
  <c r="AF38" i="66"/>
  <c r="AF39" i="66"/>
  <c r="AF40" i="66"/>
  <c r="AF41" i="66"/>
  <c r="AF42" i="66"/>
  <c r="AF43" i="66"/>
  <c r="AF44" i="66"/>
  <c r="AF45" i="66"/>
  <c r="AF46" i="66"/>
  <c r="AF47" i="66"/>
  <c r="AF48" i="66"/>
  <c r="AF8" i="66"/>
  <c r="N8" i="66"/>
  <c r="N9" i="66"/>
  <c r="N10" i="66"/>
  <c r="N11" i="66"/>
  <c r="N12" i="66"/>
  <c r="N13" i="66"/>
  <c r="N14" i="66"/>
  <c r="N15" i="66"/>
  <c r="N16" i="66"/>
  <c r="N17" i="66"/>
  <c r="N18" i="66"/>
  <c r="N19" i="66"/>
  <c r="N20" i="66"/>
  <c r="N21" i="66"/>
  <c r="N22" i="66"/>
  <c r="N23" i="66"/>
  <c r="N24" i="66"/>
  <c r="N25" i="66"/>
  <c r="N26" i="66"/>
  <c r="N27" i="66"/>
  <c r="N28" i="66"/>
  <c r="N29" i="66"/>
  <c r="N30" i="66"/>
  <c r="N31" i="66"/>
  <c r="N32" i="66"/>
  <c r="N33" i="66"/>
  <c r="N34" i="66"/>
  <c r="N35" i="66"/>
  <c r="N36" i="66"/>
  <c r="N37" i="66"/>
  <c r="N38" i="66"/>
  <c r="N39" i="66"/>
  <c r="N40" i="66"/>
  <c r="N41" i="66"/>
  <c r="N42" i="66"/>
  <c r="N43" i="66"/>
  <c r="N44" i="66"/>
  <c r="N45" i="66"/>
  <c r="N46" i="66"/>
  <c r="N47" i="66"/>
  <c r="N48" i="66"/>
  <c r="BR48" i="66"/>
  <c r="BN48" i="66"/>
  <c r="BI48" i="66"/>
  <c r="BE48" i="66"/>
  <c r="BD48" i="66"/>
  <c r="BB48" i="66"/>
  <c r="AW48" i="66"/>
  <c r="AS48" i="66"/>
  <c r="AM48" i="66"/>
  <c r="AJ48" i="66"/>
  <c r="AI48" i="66"/>
  <c r="AB48" i="66"/>
  <c r="AA48" i="66"/>
  <c r="BR47" i="66"/>
  <c r="BN47" i="66"/>
  <c r="BI47" i="66"/>
  <c r="BE47" i="66"/>
  <c r="BD47" i="66"/>
  <c r="BB47" i="66"/>
  <c r="AW47" i="66"/>
  <c r="AS47" i="66"/>
  <c r="AM47" i="66"/>
  <c r="AJ47" i="66"/>
  <c r="AI47" i="66"/>
  <c r="AB47" i="66"/>
  <c r="AA47" i="66"/>
  <c r="BR46" i="66"/>
  <c r="BN46" i="66"/>
  <c r="BI46" i="66"/>
  <c r="BE46" i="66"/>
  <c r="BD46" i="66"/>
  <c r="BB46" i="66"/>
  <c r="AW46" i="66"/>
  <c r="AS46" i="66"/>
  <c r="AM46" i="66"/>
  <c r="AJ46" i="66"/>
  <c r="AI46" i="66"/>
  <c r="AB46" i="66"/>
  <c r="AA46" i="66"/>
  <c r="BR45" i="66"/>
  <c r="BN45" i="66"/>
  <c r="BI45" i="66"/>
  <c r="BE45" i="66"/>
  <c r="BD45" i="66"/>
  <c r="BB45" i="66"/>
  <c r="AW45" i="66"/>
  <c r="AS45" i="66"/>
  <c r="AM45" i="66"/>
  <c r="AJ45" i="66"/>
  <c r="AI45" i="66"/>
  <c r="AB45" i="66"/>
  <c r="AA45" i="66"/>
  <c r="BR44" i="66"/>
  <c r="BN44" i="66"/>
  <c r="BI44" i="66"/>
  <c r="BE44" i="66"/>
  <c r="BD44" i="66"/>
  <c r="BB44" i="66"/>
  <c r="AW44" i="66"/>
  <c r="AS44" i="66"/>
  <c r="AM44" i="66"/>
  <c r="AJ44" i="66"/>
  <c r="AI44" i="66"/>
  <c r="AB44" i="66"/>
  <c r="AA44" i="66"/>
  <c r="BR43" i="66"/>
  <c r="BN43" i="66"/>
  <c r="BI43" i="66"/>
  <c r="BE43" i="66"/>
  <c r="BD43" i="66"/>
  <c r="BB43" i="66"/>
  <c r="AW43" i="66"/>
  <c r="AS43" i="66"/>
  <c r="AM43" i="66"/>
  <c r="AJ43" i="66"/>
  <c r="AI43" i="66"/>
  <c r="AB43" i="66"/>
  <c r="AA43" i="66"/>
  <c r="BR42" i="66"/>
  <c r="BN42" i="66"/>
  <c r="BI42" i="66"/>
  <c r="BE42" i="66"/>
  <c r="BD42" i="66"/>
  <c r="BB42" i="66"/>
  <c r="AW42" i="66"/>
  <c r="AS42" i="66"/>
  <c r="AM42" i="66"/>
  <c r="AJ42" i="66"/>
  <c r="AI42" i="66"/>
  <c r="AB42" i="66"/>
  <c r="AA42" i="66"/>
  <c r="BR41" i="66"/>
  <c r="BN41" i="66"/>
  <c r="BI41" i="66"/>
  <c r="BE41" i="66"/>
  <c r="BD41" i="66"/>
  <c r="BB41" i="66"/>
  <c r="AW41" i="66"/>
  <c r="AS41" i="66"/>
  <c r="AM41" i="66"/>
  <c r="AJ41" i="66"/>
  <c r="AI41" i="66"/>
  <c r="AB41" i="66"/>
  <c r="AA41" i="66"/>
  <c r="BR40" i="66"/>
  <c r="BN40" i="66"/>
  <c r="BI40" i="66"/>
  <c r="BE40" i="66"/>
  <c r="BD40" i="66"/>
  <c r="BB40" i="66"/>
  <c r="AW40" i="66"/>
  <c r="AS40" i="66"/>
  <c r="AM40" i="66"/>
  <c r="AJ40" i="66"/>
  <c r="AI40" i="66"/>
  <c r="AB40" i="66"/>
  <c r="AA40" i="66"/>
  <c r="BR39" i="66"/>
  <c r="BN39" i="66"/>
  <c r="BI39" i="66"/>
  <c r="BE39" i="66"/>
  <c r="BD39" i="66"/>
  <c r="BB39" i="66"/>
  <c r="AW39" i="66"/>
  <c r="AS39" i="66"/>
  <c r="AM39" i="66"/>
  <c r="AJ39" i="66"/>
  <c r="AI39" i="66"/>
  <c r="AB39" i="66"/>
  <c r="AA39" i="66"/>
  <c r="BR38" i="66"/>
  <c r="BN38" i="66"/>
  <c r="BI38" i="66"/>
  <c r="BE38" i="66"/>
  <c r="BD38" i="66"/>
  <c r="BB38" i="66"/>
  <c r="AW38" i="66"/>
  <c r="AS38" i="66"/>
  <c r="AM38" i="66"/>
  <c r="AJ38" i="66"/>
  <c r="AI38" i="66"/>
  <c r="AB38" i="66"/>
  <c r="AA38" i="66"/>
  <c r="BR37" i="66"/>
  <c r="BN37" i="66"/>
  <c r="BI37" i="66"/>
  <c r="BE37" i="66"/>
  <c r="BD37" i="66"/>
  <c r="BB37" i="66"/>
  <c r="AW37" i="66"/>
  <c r="AS37" i="66"/>
  <c r="AM37" i="66"/>
  <c r="AJ37" i="66"/>
  <c r="AI37" i="66"/>
  <c r="AB37" i="66"/>
  <c r="AA37" i="66"/>
  <c r="BR36" i="66"/>
  <c r="BN36" i="66"/>
  <c r="BI36" i="66"/>
  <c r="BE36" i="66"/>
  <c r="BD36" i="66"/>
  <c r="BB36" i="66"/>
  <c r="AW36" i="66"/>
  <c r="AS36" i="66"/>
  <c r="AM36" i="66"/>
  <c r="AJ36" i="66"/>
  <c r="AI36" i="66"/>
  <c r="AB36" i="66"/>
  <c r="AA36" i="66"/>
  <c r="BR35" i="66"/>
  <c r="BN35" i="66"/>
  <c r="BI35" i="66"/>
  <c r="BE35" i="66"/>
  <c r="BD35" i="66"/>
  <c r="BB35" i="66"/>
  <c r="AW35" i="66"/>
  <c r="AS35" i="66"/>
  <c r="AM35" i="66"/>
  <c r="AJ35" i="66"/>
  <c r="AI35" i="66"/>
  <c r="AB35" i="66"/>
  <c r="AA35" i="66"/>
  <c r="BR34" i="66"/>
  <c r="BN34" i="66"/>
  <c r="BI34" i="66"/>
  <c r="BE34" i="66"/>
  <c r="BD34" i="66"/>
  <c r="BB34" i="66"/>
  <c r="AW34" i="66"/>
  <c r="AS34" i="66"/>
  <c r="AM34" i="66"/>
  <c r="AJ34" i="66"/>
  <c r="AI34" i="66"/>
  <c r="AB34" i="66"/>
  <c r="AA34" i="66"/>
  <c r="BR33" i="66"/>
  <c r="BN33" i="66"/>
  <c r="BI33" i="66"/>
  <c r="BE33" i="66"/>
  <c r="BD33" i="66"/>
  <c r="BB33" i="66"/>
  <c r="AW33" i="66"/>
  <c r="AS33" i="66"/>
  <c r="AM33" i="66"/>
  <c r="AJ33" i="66"/>
  <c r="AI33" i="66"/>
  <c r="AB33" i="66"/>
  <c r="AA33" i="66"/>
  <c r="BR32" i="66"/>
  <c r="BN32" i="66"/>
  <c r="BI32" i="66"/>
  <c r="BE32" i="66"/>
  <c r="BD32" i="66"/>
  <c r="BB32" i="66"/>
  <c r="AW32" i="66"/>
  <c r="AS32" i="66"/>
  <c r="AM32" i="66"/>
  <c r="AJ32" i="66"/>
  <c r="AI32" i="66"/>
  <c r="AB32" i="66"/>
  <c r="AA32" i="66"/>
  <c r="BR31" i="66"/>
  <c r="BN31" i="66"/>
  <c r="BI31" i="66"/>
  <c r="BE31" i="66"/>
  <c r="BD31" i="66"/>
  <c r="BB31" i="66"/>
  <c r="AW31" i="66"/>
  <c r="AS31" i="66"/>
  <c r="AM31" i="66"/>
  <c r="AJ31" i="66"/>
  <c r="AI31" i="66"/>
  <c r="AB31" i="66"/>
  <c r="AA31" i="66"/>
  <c r="BR30" i="66"/>
  <c r="BN30" i="66"/>
  <c r="BI30" i="66"/>
  <c r="BE30" i="66"/>
  <c r="BD30" i="66"/>
  <c r="BB30" i="66"/>
  <c r="AW30" i="66"/>
  <c r="AS30" i="66"/>
  <c r="AM30" i="66"/>
  <c r="AJ30" i="66"/>
  <c r="AI30" i="66"/>
  <c r="AB30" i="66"/>
  <c r="AA30" i="66"/>
  <c r="BR29" i="66"/>
  <c r="BN29" i="66"/>
  <c r="BI29" i="66"/>
  <c r="BE29" i="66"/>
  <c r="BD29" i="66"/>
  <c r="BB29" i="66"/>
  <c r="AW29" i="66"/>
  <c r="AS29" i="66"/>
  <c r="AM29" i="66"/>
  <c r="AJ29" i="66"/>
  <c r="AI29" i="66"/>
  <c r="AB29" i="66"/>
  <c r="AA29" i="66"/>
  <c r="BR28" i="66"/>
  <c r="BN28" i="66"/>
  <c r="BI28" i="66"/>
  <c r="BE28" i="66"/>
  <c r="BD28" i="66"/>
  <c r="BB28" i="66"/>
  <c r="AW28" i="66"/>
  <c r="AS28" i="66"/>
  <c r="AM28" i="66"/>
  <c r="AJ28" i="66"/>
  <c r="AI28" i="66"/>
  <c r="AB28" i="66"/>
  <c r="AA28" i="66"/>
  <c r="BR27" i="66"/>
  <c r="BN27" i="66"/>
  <c r="BI27" i="66"/>
  <c r="BE27" i="66"/>
  <c r="BD27" i="66"/>
  <c r="BB27" i="66"/>
  <c r="AW27" i="66"/>
  <c r="AS27" i="66"/>
  <c r="AM27" i="66"/>
  <c r="AJ27" i="66"/>
  <c r="AI27" i="66"/>
  <c r="AB27" i="66"/>
  <c r="AA27" i="66"/>
  <c r="BR26" i="66"/>
  <c r="BN26" i="66"/>
  <c r="BI26" i="66"/>
  <c r="BE26" i="66"/>
  <c r="BD26" i="66"/>
  <c r="BB26" i="66"/>
  <c r="AW26" i="66"/>
  <c r="AS26" i="66"/>
  <c r="AM26" i="66"/>
  <c r="AJ26" i="66"/>
  <c r="AI26" i="66"/>
  <c r="AB26" i="66"/>
  <c r="AA26" i="66"/>
  <c r="BR25" i="66"/>
  <c r="BN25" i="66"/>
  <c r="BI25" i="66"/>
  <c r="BE25" i="66"/>
  <c r="BD25" i="66"/>
  <c r="BB25" i="66"/>
  <c r="AW25" i="66"/>
  <c r="AS25" i="66"/>
  <c r="AM25" i="66"/>
  <c r="AJ25" i="66"/>
  <c r="AI25" i="66"/>
  <c r="AB25" i="66"/>
  <c r="AA25" i="66"/>
  <c r="BR24" i="66"/>
  <c r="BN24" i="66"/>
  <c r="BI24" i="66"/>
  <c r="BE24" i="66"/>
  <c r="BD24" i="66"/>
  <c r="BB24" i="66"/>
  <c r="AW24" i="66"/>
  <c r="AS24" i="66"/>
  <c r="AM24" i="66"/>
  <c r="AJ24" i="66"/>
  <c r="AI24" i="66"/>
  <c r="AB24" i="66"/>
  <c r="AA24" i="66"/>
  <c r="BR23" i="66"/>
  <c r="BN23" i="66"/>
  <c r="BI23" i="66"/>
  <c r="BE23" i="66"/>
  <c r="BD23" i="66"/>
  <c r="BB23" i="66"/>
  <c r="AW23" i="66"/>
  <c r="AS23" i="66"/>
  <c r="AM23" i="66"/>
  <c r="AJ23" i="66"/>
  <c r="AI23" i="66"/>
  <c r="AB23" i="66"/>
  <c r="AA23" i="66"/>
  <c r="BR22" i="66"/>
  <c r="BN22" i="66"/>
  <c r="BI22" i="66"/>
  <c r="BE22" i="66"/>
  <c r="BD22" i="66"/>
  <c r="BB22" i="66"/>
  <c r="AW22" i="66"/>
  <c r="AS22" i="66"/>
  <c r="AM22" i="66"/>
  <c r="AJ22" i="66"/>
  <c r="AI22" i="66"/>
  <c r="AB22" i="66"/>
  <c r="AA22" i="66"/>
  <c r="BR21" i="66"/>
  <c r="BN21" i="66"/>
  <c r="BI21" i="66"/>
  <c r="BE21" i="66"/>
  <c r="BD21" i="66"/>
  <c r="BB21" i="66"/>
  <c r="AW21" i="66"/>
  <c r="AS21" i="66"/>
  <c r="AM21" i="66"/>
  <c r="AJ21" i="66"/>
  <c r="AI21" i="66"/>
  <c r="AB21" i="66"/>
  <c r="AA21" i="66"/>
  <c r="BR20" i="66"/>
  <c r="BN20" i="66"/>
  <c r="BI20" i="66"/>
  <c r="BE20" i="66"/>
  <c r="BD20" i="66"/>
  <c r="BB20" i="66"/>
  <c r="AW20" i="66"/>
  <c r="AS20" i="66"/>
  <c r="AM20" i="66"/>
  <c r="AJ20" i="66"/>
  <c r="AI20" i="66"/>
  <c r="AB20" i="66"/>
  <c r="AA20" i="66"/>
  <c r="BR19" i="66"/>
  <c r="BN19" i="66"/>
  <c r="BI19" i="66"/>
  <c r="BE19" i="66"/>
  <c r="BD19" i="66"/>
  <c r="BB19" i="66"/>
  <c r="AW19" i="66"/>
  <c r="AS19" i="66"/>
  <c r="AM19" i="66"/>
  <c r="AJ19" i="66"/>
  <c r="AI19" i="66"/>
  <c r="AB19" i="66"/>
  <c r="AA19" i="66"/>
  <c r="BR18" i="66"/>
  <c r="BN18" i="66"/>
  <c r="BI18" i="66"/>
  <c r="BE18" i="66"/>
  <c r="BD18" i="66"/>
  <c r="BB18" i="66"/>
  <c r="AW18" i="66"/>
  <c r="AS18" i="66"/>
  <c r="AM18" i="66"/>
  <c r="AJ18" i="66"/>
  <c r="AI18" i="66"/>
  <c r="AB18" i="66"/>
  <c r="AA18" i="66"/>
  <c r="BR17" i="66"/>
  <c r="BN17" i="66"/>
  <c r="BI17" i="66"/>
  <c r="BE17" i="66"/>
  <c r="BD17" i="66"/>
  <c r="BB17" i="66"/>
  <c r="AW17" i="66"/>
  <c r="AS17" i="66"/>
  <c r="AM17" i="66"/>
  <c r="AJ17" i="66"/>
  <c r="AI17" i="66"/>
  <c r="AB17" i="66"/>
  <c r="AA17" i="66"/>
  <c r="BR16" i="66"/>
  <c r="BN16" i="66"/>
  <c r="BI16" i="66"/>
  <c r="BE16" i="66"/>
  <c r="BD16" i="66"/>
  <c r="BB16" i="66"/>
  <c r="AW16" i="66"/>
  <c r="AS16" i="66"/>
  <c r="AM16" i="66"/>
  <c r="AJ16" i="66"/>
  <c r="AI16" i="66"/>
  <c r="AB16" i="66"/>
  <c r="AA16" i="66"/>
  <c r="BR15" i="66"/>
  <c r="BN15" i="66"/>
  <c r="BI15" i="66"/>
  <c r="BE15" i="66"/>
  <c r="BD15" i="66"/>
  <c r="BB15" i="66"/>
  <c r="AW15" i="66"/>
  <c r="AS15" i="66"/>
  <c r="AM15" i="66"/>
  <c r="AJ15" i="66"/>
  <c r="AI15" i="66"/>
  <c r="AB15" i="66"/>
  <c r="AA15" i="66"/>
  <c r="BR14" i="66"/>
  <c r="BN14" i="66"/>
  <c r="BI14" i="66"/>
  <c r="BE14" i="66"/>
  <c r="BD14" i="66"/>
  <c r="BB14" i="66"/>
  <c r="AW14" i="66"/>
  <c r="AS14" i="66"/>
  <c r="AM14" i="66"/>
  <c r="AJ14" i="66"/>
  <c r="AI14" i="66"/>
  <c r="AB14" i="66"/>
  <c r="AA14" i="66"/>
  <c r="BR13" i="66"/>
  <c r="BN13" i="66"/>
  <c r="BI13" i="66"/>
  <c r="BE13" i="66"/>
  <c r="BD13" i="66"/>
  <c r="BB13" i="66"/>
  <c r="AW13" i="66"/>
  <c r="AS13" i="66"/>
  <c r="AM13" i="66"/>
  <c r="AJ13" i="66"/>
  <c r="AI13" i="66"/>
  <c r="AB13" i="66"/>
  <c r="AA13" i="66"/>
  <c r="BR12" i="66"/>
  <c r="BN12" i="66"/>
  <c r="BI12" i="66"/>
  <c r="BE12" i="66"/>
  <c r="BD12" i="66"/>
  <c r="BB12" i="66"/>
  <c r="AW12" i="66"/>
  <c r="AS12" i="66"/>
  <c r="AM12" i="66"/>
  <c r="AJ12" i="66"/>
  <c r="AI12" i="66"/>
  <c r="AB12" i="66"/>
  <c r="AA12" i="66"/>
  <c r="BR11" i="66"/>
  <c r="BN11" i="66"/>
  <c r="BI11" i="66"/>
  <c r="BE11" i="66"/>
  <c r="BD11" i="66"/>
  <c r="BB11" i="66"/>
  <c r="AW11" i="66"/>
  <c r="AS11" i="66"/>
  <c r="AM11" i="66"/>
  <c r="AJ11" i="66"/>
  <c r="AI11" i="66"/>
  <c r="AB11" i="66"/>
  <c r="AA11" i="66"/>
  <c r="BR10" i="66"/>
  <c r="BN10" i="66"/>
  <c r="BI10" i="66"/>
  <c r="BE10" i="66"/>
  <c r="BD10" i="66"/>
  <c r="BB10" i="66"/>
  <c r="AW10" i="66"/>
  <c r="AS10" i="66"/>
  <c r="AM10" i="66"/>
  <c r="AJ10" i="66"/>
  <c r="AI10" i="66"/>
  <c r="AB10" i="66"/>
  <c r="AA10" i="66"/>
  <c r="BR9" i="66"/>
  <c r="BN9" i="66"/>
  <c r="BI9" i="66"/>
  <c r="BE9" i="66"/>
  <c r="BD9" i="66"/>
  <c r="BB9" i="66"/>
  <c r="AW9" i="66"/>
  <c r="AS9" i="66"/>
  <c r="AM9" i="66"/>
  <c r="AJ9" i="66"/>
  <c r="AI9" i="66"/>
  <c r="AB9" i="66"/>
  <c r="AA9" i="66"/>
  <c r="BR8" i="66"/>
  <c r="BN8" i="66"/>
  <c r="BI8" i="66"/>
  <c r="BE8" i="66"/>
  <c r="BD8" i="66"/>
  <c r="BB8" i="66"/>
  <c r="AW8" i="66"/>
  <c r="AS8" i="66"/>
  <c r="AJ8" i="66"/>
  <c r="AI8" i="66"/>
  <c r="AA8" i="66"/>
  <c r="AL8" i="63"/>
  <c r="T8" i="63"/>
  <c r="T3" i="60"/>
  <c r="CG8" i="63"/>
  <c r="C11" i="66" l="1"/>
  <c r="C10" i="66"/>
  <c r="C9" i="66"/>
  <c r="C8" i="66"/>
  <c r="C26" i="66"/>
  <c r="C18" i="66"/>
  <c r="CH8" i="63" l="1"/>
  <c r="CF8" i="63"/>
  <c r="BX8" i="63"/>
  <c r="BR8" i="63"/>
  <c r="BK8" i="63"/>
  <c r="BJ8" i="63"/>
  <c r="BC8" i="63"/>
  <c r="AY8" i="63"/>
  <c r="AS8" i="63"/>
  <c r="AP8" i="63"/>
  <c r="AO8" i="63"/>
  <c r="AH8" i="63"/>
  <c r="AG8" i="63"/>
  <c r="C8" i="63" l="1"/>
  <c r="C41" i="63"/>
  <c r="C32" i="63"/>
  <c r="C34" i="63"/>
  <c r="C42" i="63"/>
  <c r="C40" i="63"/>
  <c r="C45" i="63"/>
  <c r="C46" i="63"/>
  <c r="C35" i="63"/>
  <c r="C43" i="63"/>
  <c r="C36" i="63"/>
  <c r="C44" i="63"/>
  <c r="C37" i="63"/>
  <c r="C30" i="63"/>
  <c r="C38" i="63"/>
  <c r="C31" i="63"/>
  <c r="C39" i="63"/>
  <c r="C29" i="63"/>
  <c r="BW8" i="28"/>
  <c r="BQ8" i="28"/>
  <c r="AO8" i="28" l="1"/>
  <c r="AN8" i="28" l="1"/>
  <c r="BJ8" i="28"/>
  <c r="BN8" i="28"/>
  <c r="C16" i="28" l="1"/>
  <c r="AX8" i="28"/>
  <c r="BI8" i="28"/>
  <c r="CE8" i="28" l="1"/>
  <c r="BB8" i="28"/>
  <c r="C8" i="28" s="1"/>
  <c r="AR8" i="28"/>
  <c r="P3" i="60"/>
  <c r="Q3" i="60"/>
  <c r="R3" i="60"/>
  <c r="S3" i="60"/>
  <c r="C13" i="28"/>
  <c r="C15" i="28"/>
  <c r="C32" i="28"/>
  <c r="C30" i="28" l="1"/>
  <c r="C14" i="28"/>
  <c r="C31" i="28"/>
  <c r="C10" i="28" l="1"/>
  <c r="C11" i="28"/>
  <c r="C12" i="28"/>
  <c r="CC8" i="28"/>
  <c r="C26" i="28" l="1"/>
  <c r="N26" i="13"/>
  <c r="N25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BO2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</commentList>
</comments>
</file>

<file path=xl/sharedStrings.xml><?xml version="1.0" encoding="utf-8"?>
<sst xmlns="http://schemas.openxmlformats.org/spreadsheetml/2006/main" count="8615" uniqueCount="1337">
  <si>
    <t>CEENR</t>
  </si>
  <si>
    <t>NUSQC</t>
  </si>
  <si>
    <t>CEOPE</t>
  </si>
  <si>
    <t>CEEMI</t>
  </si>
  <si>
    <t>CEDES</t>
  </si>
  <si>
    <t>CEAPC</t>
  </si>
  <si>
    <t>CEMAP</t>
  </si>
  <si>
    <t>DTTRT</t>
  </si>
  <si>
    <t>CECFTO</t>
  </si>
  <si>
    <t>CECFTD</t>
  </si>
  <si>
    <t>CDNAFL</t>
  </si>
  <si>
    <t>CDETB9</t>
  </si>
  <si>
    <t>CDGUICH</t>
  </si>
  <si>
    <t>NUISOA</t>
  </si>
  <si>
    <t>DTVEN</t>
  </si>
  <si>
    <t>ZSIRET</t>
  </si>
  <si>
    <t>MTBRUT</t>
  </si>
  <si>
    <t>CDDEV</t>
  </si>
  <si>
    <t>NBDEC</t>
  </si>
  <si>
    <t>TYPOPE</t>
  </si>
  <si>
    <t>IDSPCT</t>
  </si>
  <si>
    <t>NUARN</t>
  </si>
  <si>
    <t>CDOPEI</t>
  </si>
  <si>
    <t>DTREGLI</t>
  </si>
  <si>
    <t>LILOCA</t>
  </si>
  <si>
    <t>CDDEPT</t>
  </si>
  <si>
    <t>CDPAYS</t>
  </si>
  <si>
    <t>RAISOA</t>
  </si>
  <si>
    <t>NURFI2</t>
  </si>
  <si>
    <t>COANO</t>
  </si>
  <si>
    <t>COCYIM</t>
  </si>
  <si>
    <t>CEETRX</t>
  </si>
  <si>
    <t>Ceguix</t>
  </si>
  <si>
    <t>NUCTEA</t>
  </si>
  <si>
    <t>CLRIBX</t>
  </si>
  <si>
    <t>NUTP</t>
  </si>
  <si>
    <t>Filler</t>
  </si>
  <si>
    <t>NUMCO</t>
  </si>
  <si>
    <t>CDICA</t>
  </si>
  <si>
    <t>CDIBAN</t>
  </si>
  <si>
    <t>CDDEVC</t>
  </si>
  <si>
    <t>NBDECC</t>
  </si>
  <si>
    <t>MTCOMP</t>
  </si>
  <si>
    <t>REFEXT</t>
  </si>
  <si>
    <t>NMCM</t>
  </si>
  <si>
    <t>DTVL</t>
  </si>
  <si>
    <t>NBFCT</t>
  </si>
  <si>
    <t>NUREM</t>
  </si>
  <si>
    <t>MTBREUR</t>
  </si>
  <si>
    <t>DSPUSG</t>
  </si>
  <si>
    <t>MDTRLT</t>
  </si>
  <si>
    <t>DTCOMP</t>
  </si>
  <si>
    <t>FILLER</t>
  </si>
  <si>
    <t>CDETB9CL</t>
  </si>
  <si>
    <t>NUISOACL</t>
  </si>
  <si>
    <t>DTARCHCL</t>
  </si>
  <si>
    <t>NUSDICL</t>
  </si>
  <si>
    <t>IDREM</t>
  </si>
  <si>
    <t>Code opération</t>
  </si>
  <si>
    <t>MTNT (net)</t>
  </si>
  <si>
    <t>MTTTCITR
(c.commerç)</t>
  </si>
  <si>
    <t>MTCOMINT
(comm int)</t>
  </si>
  <si>
    <t>14</t>
  </si>
  <si>
    <t>000000</t>
  </si>
  <si>
    <t>Z0</t>
  </si>
  <si>
    <t>17028</t>
  </si>
  <si>
    <t>XA</t>
  </si>
  <si>
    <t xml:space="preserve">    </t>
  </si>
  <si>
    <t>00</t>
  </si>
  <si>
    <t>2</t>
  </si>
  <si>
    <t>92282</t>
  </si>
  <si>
    <t xml:space="preserve">50318500100032 </t>
  </si>
  <si>
    <t>978</t>
  </si>
  <si>
    <t xml:space="preserve">   </t>
  </si>
  <si>
    <t>S</t>
  </si>
  <si>
    <t>13</t>
  </si>
  <si>
    <t>000000000000</t>
  </si>
  <si>
    <t xml:space="preserve"> </t>
  </si>
  <si>
    <t>93</t>
  </si>
  <si>
    <t xml:space="preserve">      </t>
  </si>
  <si>
    <t xml:space="preserve">9255001   </t>
  </si>
  <si>
    <t xml:space="preserve">                                  </t>
  </si>
  <si>
    <t>02</t>
  </si>
  <si>
    <t xml:space="preserve">                     </t>
  </si>
  <si>
    <t xml:space="preserve">MONEXT                  </t>
  </si>
  <si>
    <t>00000</t>
  </si>
  <si>
    <t>15617</t>
  </si>
  <si>
    <t>AVO</t>
  </si>
  <si>
    <t>V</t>
  </si>
  <si>
    <t>I </t>
  </si>
  <si>
    <t>réseau</t>
  </si>
  <si>
    <t>TRI</t>
  </si>
  <si>
    <t>FAC</t>
  </si>
  <si>
    <t>FRA</t>
  </si>
  <si>
    <t>Libellé</t>
  </si>
  <si>
    <t>Date de vente</t>
  </si>
  <si>
    <t>Code réseau</t>
  </si>
  <si>
    <t>Montant brut en euro</t>
  </si>
  <si>
    <t>Identifiant de Remise</t>
  </si>
  <si>
    <t>Lg</t>
  </si>
  <si>
    <t>Montant brut</t>
  </si>
  <si>
    <t xml:space="preserve">53152017900023 </t>
  </si>
  <si>
    <t>05260573540</t>
  </si>
  <si>
    <t xml:space="preserve">9255002   </t>
  </si>
  <si>
    <t xml:space="preserve">OENODEPOT               </t>
  </si>
  <si>
    <t>Code type d’enregistrement</t>
  </si>
  <si>
    <t>« 14 »</t>
  </si>
  <si>
    <t>Numéro séquentiel</t>
  </si>
  <si>
    <t>« 000000 »</t>
  </si>
  <si>
    <t>Code banque émetteur</t>
  </si>
  <si>
    <t>Code banque gestionnaire du commerçant</t>
  </si>
  <si>
    <t>Code banque destinataire</t>
  </si>
  <si>
    <t>Code application échange</t>
  </si>
  <si>
    <t>« XA »</t>
  </si>
  <si>
    <t>Code sous application</t>
  </si>
  <si>
    <t>Spaces</t>
  </si>
  <si>
    <t>Code origine flux</t>
  </si>
  <si>
    <t>Code destination flux</t>
  </si>
  <si>
    <t>Code nature de flux comptable</t>
  </si>
  <si>
    <t xml:space="preserve">1 : Porteur
2 : Commerçant
3 : Produit Financier </t>
  </si>
  <si>
    <t>Code établissement</t>
  </si>
  <si>
    <t>Code établissement gestionnaire de l’acquéreur</t>
  </si>
  <si>
    <t>Guichet accepteur</t>
  </si>
  <si>
    <t>Numéro de carte</t>
  </si>
  <si>
    <t>SIRET</t>
  </si>
  <si>
    <t>Devise de réconciliation nationale liée au montant brut</t>
  </si>
  <si>
    <t>Nombre de décimales du montant brut</t>
  </si>
  <si>
    <t>« 2 »</t>
  </si>
  <si>
    <t>Type opération</t>
  </si>
  <si>
    <t>Référence archivage</t>
  </si>
  <si>
    <t>RFARNO cadré à gauche</t>
  </si>
  <si>
    <t>Code opération interne</t>
  </si>
  <si>
    <t>FAC : Paiement achat
CAS : Retrait cash
DAB : Retrait Dab
AVO : Avoir
A compléter pour les AOCT</t>
  </si>
  <si>
    <t>Date de règlement interbancaire</t>
  </si>
  <si>
    <t>Localisation</t>
  </si>
  <si>
    <t>Code département</t>
  </si>
  <si>
    <t>Les 2 premières positions de la zone DATA-B20-DD16 du fichier CB2C en sortie</t>
  </si>
  <si>
    <t>Code pays</t>
  </si>
  <si>
    <t>Code pays du système d’acceptation</t>
  </si>
  <si>
    <t>Raison sociale</t>
  </si>
  <si>
    <t>Les 20 premières positions de la zone DATA-B17-DD18 du fichier CB2C en sortie</t>
  </si>
  <si>
    <t>Référence impayé reçue</t>
  </si>
  <si>
    <t xml:space="preserve">que pour l'impayé </t>
  </si>
  <si>
    <t>Motif impayé</t>
  </si>
  <si>
    <t>Motif de l’impayé dans la codification du format de compensation reçu.</t>
  </si>
  <si>
    <t>Code cycle impayé</t>
  </si>
  <si>
    <t>1 : first chargeback  2 : second chargeback</t>
  </si>
  <si>
    <t>Code établissement du RIB</t>
  </si>
  <si>
    <t xml:space="preserve">Code Guichet du RIB </t>
  </si>
  <si>
    <t>Numéro de compte</t>
  </si>
  <si>
    <t xml:space="preserve">Issu du référentiel commerçant par rapport au SIRET  </t>
  </si>
  <si>
    <t>Clé RIB</t>
  </si>
  <si>
    <t>Numéro de terminal</t>
  </si>
  <si>
    <t xml:space="preserve">TRCA-NUTPTR           </t>
  </si>
  <si>
    <t>spaces</t>
  </si>
  <si>
    <t>Numéro de contrat accepteur</t>
  </si>
  <si>
    <t>Code ICA</t>
  </si>
  <si>
    <t>IBAN</t>
  </si>
  <si>
    <t>Devise du montant compensé</t>
  </si>
  <si>
    <t>nombre décimal mt compensé</t>
  </si>
  <si>
    <t>Montant compensé</t>
  </si>
  <si>
    <t>Référence externe</t>
  </si>
  <si>
    <t>A blanc sauf pour CRE IMP</t>
  </si>
  <si>
    <t>Nom du commerçant</t>
  </si>
  <si>
    <t>Date de Valeur</t>
  </si>
  <si>
    <t>Nombre de factures</t>
  </si>
  <si>
    <t>Donnée uniquement pour les remises commerçant ou retrait</t>
  </si>
  <si>
    <t>Numéro de remise</t>
  </si>
  <si>
    <t>Montant net</t>
  </si>
  <si>
    <t>Code usage</t>
  </si>
  <si>
    <t>Mode de Traitement du Litige</t>
  </si>
  <si>
    <t>Date envoi en compensation</t>
  </si>
  <si>
    <t>Date de la transaction mis sous le format SSAAMMJJ</t>
  </si>
  <si>
    <t xml:space="preserve">Montant commission commerçant </t>
  </si>
  <si>
    <t>TYPO</t>
  </si>
  <si>
    <t>Type de porteur</t>
  </si>
  <si>
    <t>code établissement</t>
  </si>
  <si>
    <t>Numéro de carte porteur : si généré du 16 caractères, complété par des blancs</t>
  </si>
  <si>
    <t>Date archivage</t>
  </si>
  <si>
    <t>Numéro attribué à l’impayé : ce numéro est crée par LMA lors de la prise en compte de l’impayé</t>
  </si>
  <si>
    <t>Identifiant de remise issue de l’header CB2C</t>
  </si>
  <si>
    <t>NATCARTE</t>
  </si>
  <si>
    <t>TYPCARTE</t>
  </si>
  <si>
    <t>ZONEGEO</t>
  </si>
  <si>
    <t>Début</t>
  </si>
  <si>
    <t>Code</t>
  </si>
  <si>
    <t>Code banque de domiciliation du porteur</t>
  </si>
  <si>
    <t>Code guichet de l’acquéreur issu de la télécollecte</t>
  </si>
  <si>
    <t>Numéro de carte porteur : si généré en 16 caractères alors paddé à droite avec les espaces 
PAN est tokénisé</t>
  </si>
  <si>
    <t>Date de vente au format SSAAMMJJ</t>
  </si>
  <si>
    <t>Numéro SIRET commerçant</t>
  </si>
  <si>
    <t xml:space="preserve">Code 978 pour l'euro </t>
  </si>
  <si>
    <t xml:space="preserve">
« S » pour Doméstique CB</t>
  </si>
  <si>
    <t>Code banque issu du référentiel commerçant par rapport au SIRET</t>
  </si>
  <si>
    <t>Code siège du RIB issu du référentiel commerçant par rapport au SIRET</t>
  </si>
  <si>
    <t xml:space="preserve">Numéro de compte du RIB issu du référentiel commerçant par rapport au SIRET  </t>
  </si>
  <si>
    <t>N° cotrat commerçant issu du référentiel commerçant par rapport au SIRET</t>
  </si>
  <si>
    <t>espaces</t>
  </si>
  <si>
    <t>Montant compensé = Montant brut de la transaction – Commission d’Interchange</t>
  </si>
  <si>
    <t>Format : JJMMAA</t>
  </si>
  <si>
    <t>« LMA » si géré dans LMA</t>
  </si>
  <si>
    <t>C - Usage Crédit
D - Usage Débit
P - Usage Prépayé
U - Usage Universel
b - Indéterminée (à blanc)</t>
  </si>
  <si>
    <t>P - Compte Particulier
E - Compte Entreprise
b - Indéterminée (à blanc)</t>
  </si>
  <si>
    <t>France: FRA
Union européenne (27 pays sans la France) ; l’évolution de cette liste doit être prévue : UE
Hors Union européenne : HUE</t>
  </si>
  <si>
    <t>Filler VMC</t>
  </si>
  <si>
    <t xml:space="preserve">INC - inconnu  
PDP - proxi avec contact 
PDPSC -  proxi sans contact
VAD - vente à distance </t>
  </si>
  <si>
    <t>Champ 37 du CB2A fichier</t>
  </si>
  <si>
    <t xml:space="preserve">TRI si S04 = « 100 », « 101 », « 102 » ou « 140 » 
ATI si S04 = "400", "402", "408"
TRI : Transaction Initiale 
ATI : Annulation de la TI </t>
  </si>
  <si>
    <t>Domestique (CB) : 
« Z0 » : Transaction initiale
« Z1 » : Impayés reçus</t>
  </si>
  <si>
    <t xml:space="preserve">TI : Transaction Initiale 
IM : Impayé
RP : représentation d'impayé </t>
  </si>
  <si>
    <t>978 pour euro</t>
  </si>
  <si>
    <t>Montant commission Interchange CB</t>
  </si>
  <si>
    <t xml:space="preserve">Code nature carte </t>
  </si>
  <si>
    <t xml:space="preserve">Code type carte </t>
  </si>
  <si>
    <t xml:space="preserve">Zone géographique </t>
  </si>
  <si>
    <t xml:space="preserve">Type application carte </t>
  </si>
  <si>
    <t>Référence d'archivage Payline</t>
  </si>
  <si>
    <t xml:space="preserve">                                       </t>
  </si>
  <si>
    <t>TYPAPPLI</t>
  </si>
  <si>
    <t>REFPAYLINE</t>
  </si>
  <si>
    <t xml:space="preserve">       </t>
  </si>
  <si>
    <t>PDPSC</t>
  </si>
  <si>
    <t xml:space="preserve">VAD  </t>
  </si>
  <si>
    <t>af1e01231231</t>
  </si>
  <si>
    <t>af1e01231232</t>
  </si>
  <si>
    <t>af1e01231233</t>
  </si>
  <si>
    <t>af1e01231234</t>
  </si>
  <si>
    <t>CRE 1</t>
  </si>
  <si>
    <t>CRE 2</t>
  </si>
  <si>
    <t>CRE 3</t>
  </si>
  <si>
    <t>CRE 4</t>
  </si>
  <si>
    <t>CRE 5</t>
  </si>
  <si>
    <t xml:space="preserve">                                                                                                    </t>
  </si>
  <si>
    <t>CRE CONCATENE</t>
  </si>
  <si>
    <t>CRE DECOUPE</t>
  </si>
  <si>
    <t>2 décimales, pas de séparateur</t>
  </si>
  <si>
    <t>SSAAMMJJ</t>
  </si>
  <si>
    <t>16 caractères, 2 décimales sans séparateur</t>
  </si>
  <si>
    <t>2 décimales paddés à gauche</t>
  </si>
  <si>
    <t xml:space="preserve">PDP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</si>
  <si>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</si>
  <si>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CRE 6</t>
  </si>
  <si>
    <t>CRE 7</t>
  </si>
  <si>
    <t>CRE 8</t>
  </si>
  <si>
    <t>CRE 9</t>
  </si>
  <si>
    <t>CRE 10</t>
  </si>
  <si>
    <t>CRE 11</t>
  </si>
  <si>
    <t>DC06983215</t>
  </si>
  <si>
    <t>CMBRFR2BARK</t>
  </si>
  <si>
    <t>FR7615589297530028192724052</t>
  </si>
  <si>
    <t>FR7617028922820289045644093</t>
  </si>
  <si>
    <t>DC07063052</t>
  </si>
  <si>
    <t>SMCTFR2A</t>
  </si>
  <si>
    <t>FR7630077048691338980020066</t>
  </si>
  <si>
    <t>FR7617028922820526057354023</t>
  </si>
  <si>
    <t>DC08755701</t>
  </si>
  <si>
    <t>CRLYFRPPXXX</t>
  </si>
  <si>
    <t>FR3830002066130000061964X41</t>
  </si>
  <si>
    <t>FR761702892282026084429409</t>
  </si>
  <si>
    <t>Réseau</t>
  </si>
  <si>
    <t>CB</t>
  </si>
  <si>
    <t>MC</t>
  </si>
  <si>
    <t>Commerçant</t>
  </si>
  <si>
    <t>Contrat primo</t>
  </si>
  <si>
    <t>Contrat secondo</t>
  </si>
  <si>
    <t>Déduit de commerçant</t>
  </si>
  <si>
    <t>Info primaire</t>
  </si>
  <si>
    <t>Specification</t>
  </si>
  <si>
    <t>CRE 12</t>
  </si>
  <si>
    <t>CRE 13</t>
  </si>
  <si>
    <t>CRE concerné</t>
  </si>
  <si>
    <t>CRE 14</t>
  </si>
  <si>
    <t>CRE 15</t>
  </si>
  <si>
    <t>CRE 16</t>
  </si>
  <si>
    <t>CRE 17</t>
  </si>
  <si>
    <t>CRE 18</t>
  </si>
  <si>
    <t>CRE 19</t>
  </si>
  <si>
    <t>CRE 20</t>
  </si>
  <si>
    <t>CRE 21</t>
  </si>
  <si>
    <t>CRE 22</t>
  </si>
  <si>
    <t>CRE 23</t>
  </si>
  <si>
    <t>CRE 24</t>
  </si>
  <si>
    <t>CRE 25</t>
  </si>
  <si>
    <t>CRE 26</t>
  </si>
  <si>
    <t>CRE 27</t>
  </si>
  <si>
    <t>CRE 28</t>
  </si>
  <si>
    <t>CRE 29</t>
  </si>
  <si>
    <t>CRE 30</t>
  </si>
  <si>
    <t>CRE 31</t>
  </si>
  <si>
    <t>CRE 32</t>
  </si>
  <si>
    <t>CRE 33</t>
  </si>
  <si>
    <t>CRE 34</t>
  </si>
  <si>
    <t>CRE 35</t>
  </si>
  <si>
    <t>CRE 36</t>
  </si>
  <si>
    <t>CRE 37</t>
  </si>
  <si>
    <t>CRE 38</t>
  </si>
  <si>
    <t>CRE 39</t>
  </si>
  <si>
    <t>CRE 40</t>
  </si>
  <si>
    <t>CRE 41</t>
  </si>
  <si>
    <t>Payment</t>
  </si>
  <si>
    <t>Refund</t>
  </si>
  <si>
    <t>Nature carte</t>
  </si>
  <si>
    <t>Type carte</t>
  </si>
  <si>
    <t>Devise</t>
  </si>
  <si>
    <t>Zone Geo</t>
  </si>
  <si>
    <t>Zone géographique</t>
  </si>
  <si>
    <t>EUR</t>
  </si>
  <si>
    <t>USD</t>
  </si>
  <si>
    <t>PaymentChargeback</t>
  </si>
  <si>
    <t>Fixe</t>
  </si>
  <si>
    <t>Variable liste déroulante</t>
  </si>
  <si>
    <t>Variable à saisir</t>
  </si>
  <si>
    <t>Autres à créer</t>
  </si>
  <si>
    <t>ACCOUNT_ID</t>
  </si>
  <si>
    <t>BIC</t>
  </si>
  <si>
    <t>EXTERNAL_IBAN</t>
  </si>
  <si>
    <t>INTERNAL_IBAN</t>
  </si>
  <si>
    <t>CASHOUT</t>
  </si>
  <si>
    <t>ROLLING RESERVE</t>
  </si>
  <si>
    <t>Oui</t>
  </si>
  <si>
    <t>Non</t>
  </si>
  <si>
    <t xml:space="preserve">Info primaire actu </t>
  </si>
  <si>
    <t>0.00</t>
  </si>
  <si>
    <t>FIXE</t>
  </si>
  <si>
    <t>DEDUITE</t>
  </si>
  <si>
    <t>af1e01231235</t>
  </si>
  <si>
    <t>af1e01231236</t>
  </si>
  <si>
    <t>af1e01231237</t>
  </si>
  <si>
    <t>af1e01231238</t>
  </si>
  <si>
    <t>af1e01231239</t>
  </si>
  <si>
    <t>af1e01231240</t>
  </si>
  <si>
    <t>af1e01231241</t>
  </si>
  <si>
    <t>af1e01231242</t>
  </si>
  <si>
    <t>af1e01231243</t>
  </si>
  <si>
    <t>af1e01231244</t>
  </si>
  <si>
    <t>af1e01231245</t>
  </si>
  <si>
    <t>af1e01231246</t>
  </si>
  <si>
    <t>af1e01231247</t>
  </si>
  <si>
    <t>af1e01231248</t>
  </si>
  <si>
    <t>af1e01231249</t>
  </si>
  <si>
    <t>af1e01231250</t>
  </si>
  <si>
    <t>af1e01231251</t>
  </si>
  <si>
    <t>af1e01231252</t>
  </si>
  <si>
    <t>af1e01231253</t>
  </si>
  <si>
    <t>af1e01231254</t>
  </si>
  <si>
    <t>af1e01231255</t>
  </si>
  <si>
    <t>af1e01231256</t>
  </si>
  <si>
    <t>af1e01231257</t>
  </si>
  <si>
    <t>af1e01231258</t>
  </si>
  <si>
    <t>af1e01231259</t>
  </si>
  <si>
    <t>af1e01231260</t>
  </si>
  <si>
    <t>af1e01231261</t>
  </si>
  <si>
    <t>af1e01231262</t>
  </si>
  <si>
    <t>af1e01231263</t>
  </si>
  <si>
    <t>af1e01231264</t>
  </si>
  <si>
    <t>af1e01231265</t>
  </si>
  <si>
    <t>af1e01231266</t>
  </si>
  <si>
    <t>af1e01231267</t>
  </si>
  <si>
    <t>af1e01231268</t>
  </si>
  <si>
    <t>af1e01231269</t>
  </si>
  <si>
    <t>af1e01231270</t>
  </si>
  <si>
    <t>af1e01231271</t>
  </si>
  <si>
    <t xml:space="preserve">UE </t>
  </si>
  <si>
    <t>HUE</t>
  </si>
  <si>
    <t>SAS MONEXT PDPSC</t>
  </si>
  <si>
    <t>SAS MONEXT PDP</t>
  </si>
  <si>
    <t>SARL LOVINO PDP</t>
  </si>
  <si>
    <t>SARL LOVINO  PDPSC</t>
  </si>
  <si>
    <t>SAS MONEXT  VAD</t>
  </si>
  <si>
    <t>SARL LOVINO VAD</t>
  </si>
  <si>
    <t>GUY DEMARLE VAD</t>
  </si>
  <si>
    <t xml:space="preserve">49769047900025 </t>
  </si>
  <si>
    <t xml:space="preserve">SAS MONEXT          </t>
  </si>
  <si>
    <t xml:space="preserve">SARL LOVINO         </t>
  </si>
  <si>
    <t>SAS GUY DEMARLE GD P</t>
  </si>
  <si>
    <t>Doit etre sur 20 caractères</t>
  </si>
  <si>
    <t>Doit etre sur 15 caractères</t>
  </si>
  <si>
    <t>513264KHYODHNJ31311</t>
  </si>
  <si>
    <t>513264KHYODHNJ31312</t>
  </si>
  <si>
    <t>513264KHYODHNJ31313</t>
  </si>
  <si>
    <t>513264KHYODHNJ31314</t>
  </si>
  <si>
    <t>513264KHYODHNJ31315</t>
  </si>
  <si>
    <t>513264KHYODHNJ31316</t>
  </si>
  <si>
    <t>513264KHYODHNJ31317</t>
  </si>
  <si>
    <t>513264KHYODHNJ31318</t>
  </si>
  <si>
    <t>513264KHYODHNJ31319</t>
  </si>
  <si>
    <t>513264KHYODHNJ31320</t>
  </si>
  <si>
    <t>513264KHYODHNJ31321</t>
  </si>
  <si>
    <t>513264KHYODHNJ31322</t>
  </si>
  <si>
    <t>513264KHYODHNJ31323</t>
  </si>
  <si>
    <t>513264KHYODHNJ31324</t>
  </si>
  <si>
    <t>513264KHYODHNJ31325</t>
  </si>
  <si>
    <t>513264KHYODHNJ31326</t>
  </si>
  <si>
    <t>513264KHYODHNJ31327</t>
  </si>
  <si>
    <t>513264KHYODHNJ31328</t>
  </si>
  <si>
    <t>513264KHYODHNJ31329</t>
  </si>
  <si>
    <t>513264KHYODHNJ31330</t>
  </si>
  <si>
    <t>513264KHYODHNJ31331</t>
  </si>
  <si>
    <t>513264KHYODHNJ31332</t>
  </si>
  <si>
    <t>513264KHYODHNJ31333</t>
  </si>
  <si>
    <t>513264KHYODHNJ31334</t>
  </si>
  <si>
    <t>513264KHYODHNJ31335</t>
  </si>
  <si>
    <t>513264KHYODHNJ31336</t>
  </si>
  <si>
    <t>513264KHYODHNJ31337</t>
  </si>
  <si>
    <t>513264KHYODHNJ31338</t>
  </si>
  <si>
    <t>513264KHYODHNJ31339</t>
  </si>
  <si>
    <t>513264KHYODHNJ31340</t>
  </si>
  <si>
    <t>513264KHYODHNJ31341</t>
  </si>
  <si>
    <t>513264KHYODHNJ31342</t>
  </si>
  <si>
    <t>513264KHYODHNJ31343</t>
  </si>
  <si>
    <t>513264KHYODHNJ31344</t>
  </si>
  <si>
    <t>513264KHYODHNJ31345</t>
  </si>
  <si>
    <t>513264KHYODHNJ31346</t>
  </si>
  <si>
    <t>513264KHYODHNJ31347</t>
  </si>
  <si>
    <t>513264KHYODHNJ31348</t>
  </si>
  <si>
    <t>513264KHYODHNJ31349</t>
  </si>
  <si>
    <t>513264KHYODHNJ31350</t>
  </si>
  <si>
    <t>513264KHYODHNJ31351</t>
  </si>
  <si>
    <t>Doit etre sur 10 caractères</t>
  </si>
  <si>
    <t xml:space="preserve">9255003   </t>
  </si>
  <si>
    <t xml:space="preserve">9255004   </t>
  </si>
  <si>
    <t xml:space="preserve">9255005   </t>
  </si>
  <si>
    <t>Doit etre sur 5 caractères</t>
  </si>
  <si>
    <t xml:space="preserve">Nom du commerçant </t>
  </si>
  <si>
    <t>Doit etre sur 24 caractères</t>
  </si>
  <si>
    <t xml:space="preserve">GUY DEMARLE             </t>
  </si>
  <si>
    <t>Numéro de compte du rib</t>
  </si>
  <si>
    <t>Doit etre sur 11 caractères</t>
  </si>
  <si>
    <t>20289045644</t>
  </si>
  <si>
    <t>CEGID_ID</t>
  </si>
  <si>
    <t>C0009999</t>
  </si>
  <si>
    <t>A</t>
  </si>
  <si>
    <t>C0002537</t>
  </si>
  <si>
    <t>C0002718</t>
  </si>
  <si>
    <t>MOXEFR22XXX</t>
  </si>
  <si>
    <t>Commercant_1_CM</t>
  </si>
  <si>
    <t>DC09255101</t>
  </si>
  <si>
    <t>FR2617569000403334635855A94</t>
  </si>
  <si>
    <t>C9255101</t>
  </si>
  <si>
    <t>Commercant_2_CM</t>
  </si>
  <si>
    <t>DC09255102</t>
  </si>
  <si>
    <t>FR9117569000503525322484O18</t>
  </si>
  <si>
    <t>FR7617028922820260844294094</t>
  </si>
  <si>
    <t>C9255102</t>
  </si>
  <si>
    <t>M</t>
  </si>
  <si>
    <t>Commercant_2_bis_CM</t>
  </si>
  <si>
    <t>DC09255103</t>
  </si>
  <si>
    <t>FR5612739000707938717628B54</t>
  </si>
  <si>
    <t>FR7617028922820123456789087</t>
  </si>
  <si>
    <t>Commercant_3_CM</t>
  </si>
  <si>
    <t>DC09255104</t>
  </si>
  <si>
    <t>FR2230003000407248938177F71</t>
  </si>
  <si>
    <t>C9255104</t>
  </si>
  <si>
    <t>Commercant_3_bis_CM</t>
  </si>
  <si>
    <t>DC09255105</t>
  </si>
  <si>
    <t>FR5310096000409316698434C45</t>
  </si>
  <si>
    <t>FR7617028922821276386284526</t>
  </si>
  <si>
    <t>4643216546131356461</t>
  </si>
  <si>
    <t>Adresse</t>
  </si>
  <si>
    <t>260 RUE CLAUDE NICOL</t>
  </si>
  <si>
    <t xml:space="preserve">59 MARCQ EN BAROE   </t>
  </si>
  <si>
    <t>02608442940</t>
  </si>
  <si>
    <t xml:space="preserve">           af2342567891</t>
  </si>
  <si>
    <t xml:space="preserve">           af2342567892</t>
  </si>
  <si>
    <t xml:space="preserve">           af2342567893</t>
  </si>
  <si>
    <t xml:space="preserve">           af2342567894</t>
  </si>
  <si>
    <t xml:space="preserve">           af2342567895</t>
  </si>
  <si>
    <t xml:space="preserve">           af2342567896</t>
  </si>
  <si>
    <t xml:space="preserve">           af2342567897</t>
  </si>
  <si>
    <t xml:space="preserve">           af2342567898</t>
  </si>
  <si>
    <t xml:space="preserve">           af2342567899</t>
  </si>
  <si>
    <t xml:space="preserve">           af2342567900</t>
  </si>
  <si>
    <t xml:space="preserve">           af2342567901</t>
  </si>
  <si>
    <t xml:space="preserve">           af2342567902</t>
  </si>
  <si>
    <t xml:space="preserve">           af2342567903</t>
  </si>
  <si>
    <t xml:space="preserve">           af2342567904</t>
  </si>
  <si>
    <t xml:space="preserve">           af2342567905</t>
  </si>
  <si>
    <t xml:space="preserve">           af2342567906</t>
  </si>
  <si>
    <t xml:space="preserve">           af2342567907</t>
  </si>
  <si>
    <t xml:space="preserve">           af2342567908</t>
  </si>
  <si>
    <t xml:space="preserve">           af2342567909</t>
  </si>
  <si>
    <t xml:space="preserve">           af2342567910</t>
  </si>
  <si>
    <t xml:space="preserve">           af2342567911</t>
  </si>
  <si>
    <t xml:space="preserve">           af2342567912</t>
  </si>
  <si>
    <t xml:space="preserve">           af2342567913</t>
  </si>
  <si>
    <t xml:space="preserve">           af2342567914</t>
  </si>
  <si>
    <t xml:space="preserve">           af2342567915</t>
  </si>
  <si>
    <t xml:space="preserve">           af2342567916</t>
  </si>
  <si>
    <t xml:space="preserve">           af2342567917</t>
  </si>
  <si>
    <t xml:space="preserve">           af2342567918</t>
  </si>
  <si>
    <t xml:space="preserve">           af2342567919</t>
  </si>
  <si>
    <t xml:space="preserve">           af2342567920</t>
  </si>
  <si>
    <t xml:space="preserve">           af2342567921</t>
  </si>
  <si>
    <t xml:space="preserve">           af2342567922</t>
  </si>
  <si>
    <t xml:space="preserve">           af2342567923</t>
  </si>
  <si>
    <t xml:space="preserve">           af2342567924</t>
  </si>
  <si>
    <t xml:space="preserve">           af2342567925</t>
  </si>
  <si>
    <t xml:space="preserve">           af2342567926</t>
  </si>
  <si>
    <t xml:space="preserve">           af2342567927</t>
  </si>
  <si>
    <t xml:space="preserve">           af2342567928</t>
  </si>
  <si>
    <t xml:space="preserve">           af2342567929</t>
  </si>
  <si>
    <t xml:space="preserve">           af2342567930</t>
  </si>
  <si>
    <t xml:space="preserve">           af2342567931</t>
  </si>
  <si>
    <t xml:space="preserve">TI </t>
  </si>
  <si>
    <t>30 RUE FREDERIC JOLI</t>
  </si>
  <si>
    <t>Date d’enregistrement de la transaction dans les tables au format SSAAMMJJ</t>
  </si>
  <si>
    <t>CRE concaténé</t>
  </si>
  <si>
    <t>Généré automatiquement, à copier coller dans Notepad)</t>
  </si>
  <si>
    <t>Mode d'alimentation de ce fichier</t>
  </si>
  <si>
    <t>001</t>
  </si>
  <si>
    <t>Identifiant de remise issue de l’header CB2C (composé de 000001+DTVEN+MONEXT+5espaces)</t>
  </si>
  <si>
    <t>VISA</t>
  </si>
  <si>
    <t>513264KHYODHNJ31352</t>
  </si>
  <si>
    <t>513264KHYODHNJ31353</t>
  </si>
  <si>
    <t>513264KHYODHNJ31354</t>
  </si>
  <si>
    <t>513264KHYODHNJ31355</t>
  </si>
  <si>
    <t>513264KHYODHNJ31356</t>
  </si>
  <si>
    <t>513264KHYODHNJ31357</t>
  </si>
  <si>
    <t>513264KHYODHNJ31358</t>
  </si>
  <si>
    <t>513264KHYODHNJ31359</t>
  </si>
  <si>
    <t>513264KHYODHNJ31360</t>
  </si>
  <si>
    <t>513264KHYODHNJ31361</t>
  </si>
  <si>
    <t>513264KHYODHNJ31362</t>
  </si>
  <si>
    <t>513264KHYODHNJ31363</t>
  </si>
  <si>
    <t>513264KHYODHNJ31364</t>
  </si>
  <si>
    <t>513264KHYODHNJ31365</t>
  </si>
  <si>
    <t>513264KHYODHNJ31366</t>
  </si>
  <si>
    <t>513264KHYODHNJ31367</t>
  </si>
  <si>
    <t>513264KHYODHNJ31368</t>
  </si>
  <si>
    <t>513264KHYODHNJ31369</t>
  </si>
  <si>
    <t>513264KHYODHNJ31370</t>
  </si>
  <si>
    <t>513264KHYODHNJ31371</t>
  </si>
  <si>
    <t>513264KHYODHNJ31372</t>
  </si>
  <si>
    <t>513264KHYODHNJ31373</t>
  </si>
  <si>
    <t>513264KHYODHNJ31374</t>
  </si>
  <si>
    <t>513264KHYODHNJ31375</t>
  </si>
  <si>
    <t>513264KHYODHNJ31376</t>
  </si>
  <si>
    <t>513264KHYODHNJ31377</t>
  </si>
  <si>
    <t>513264KHYODHNJ31378</t>
  </si>
  <si>
    <t>513264KHYODHNJ31379</t>
  </si>
  <si>
    <t>513264KHYODHNJ31380</t>
  </si>
  <si>
    <t>513264KHYODHNJ31381</t>
  </si>
  <si>
    <t>513264KHYODHNJ31382</t>
  </si>
  <si>
    <t>513264KHYODHNJ31383</t>
  </si>
  <si>
    <t>513264KHYODHNJ31384</t>
  </si>
  <si>
    <t>513264KHYODHNJ31385</t>
  </si>
  <si>
    <t>513264KHYODHNJ31386</t>
  </si>
  <si>
    <t>513264KHYODHNJ31387</t>
  </si>
  <si>
    <t>513264KHYODHNJ31388</t>
  </si>
  <si>
    <t>513264KHYODHNJ31389</t>
  </si>
  <si>
    <t>513264KHYODHNJ31390</t>
  </si>
  <si>
    <t>513264KHYODHNJ31391</t>
  </si>
  <si>
    <t xml:space="preserve">           af2342567932</t>
  </si>
  <si>
    <t xml:space="preserve">           af2342567933</t>
  </si>
  <si>
    <t xml:space="preserve">           af2342567934</t>
  </si>
  <si>
    <t xml:space="preserve">           af2342567935</t>
  </si>
  <si>
    <t xml:space="preserve">           af2342567936</t>
  </si>
  <si>
    <t xml:space="preserve">           af2342567937</t>
  </si>
  <si>
    <t xml:space="preserve">           af2342567938</t>
  </si>
  <si>
    <t xml:space="preserve">           af2342567939</t>
  </si>
  <si>
    <t xml:space="preserve">           af2342567940</t>
  </si>
  <si>
    <t xml:space="preserve">           af2342567941</t>
  </si>
  <si>
    <t xml:space="preserve">           af2342567942</t>
  </si>
  <si>
    <t xml:space="preserve">           af2342567943</t>
  </si>
  <si>
    <t xml:space="preserve">           af2342567944</t>
  </si>
  <si>
    <t xml:space="preserve">           af2342567945</t>
  </si>
  <si>
    <t xml:space="preserve">           af2342567946</t>
  </si>
  <si>
    <t xml:space="preserve">           af2342567947</t>
  </si>
  <si>
    <t xml:space="preserve">           af2342567948</t>
  </si>
  <si>
    <t xml:space="preserve">           af2342567949</t>
  </si>
  <si>
    <t xml:space="preserve">           af2342567950</t>
  </si>
  <si>
    <t xml:space="preserve">           af2342567951</t>
  </si>
  <si>
    <t xml:space="preserve">           af2342567952</t>
  </si>
  <si>
    <t xml:space="preserve">           af2342567953</t>
  </si>
  <si>
    <t xml:space="preserve">           af2342567954</t>
  </si>
  <si>
    <t xml:space="preserve">           af2342567955</t>
  </si>
  <si>
    <t xml:space="preserve">           af2342567956</t>
  </si>
  <si>
    <t xml:space="preserve">           af2342567957</t>
  </si>
  <si>
    <t xml:space="preserve">           af2342567958</t>
  </si>
  <si>
    <t xml:space="preserve">           af2342567959</t>
  </si>
  <si>
    <t xml:space="preserve">           af2342567960</t>
  </si>
  <si>
    <t xml:space="preserve">           af2342567961</t>
  </si>
  <si>
    <t xml:space="preserve">           af2342567962</t>
  </si>
  <si>
    <t xml:space="preserve">           af2342567963</t>
  </si>
  <si>
    <t xml:space="preserve">           af2342567964</t>
  </si>
  <si>
    <t xml:space="preserve">           af2342567965</t>
  </si>
  <si>
    <t xml:space="preserve">           af2342567966</t>
  </si>
  <si>
    <t xml:space="preserve">           af2342567967</t>
  </si>
  <si>
    <t xml:space="preserve">           af2342567968</t>
  </si>
  <si>
    <t xml:space="preserve">           af2342567969</t>
  </si>
  <si>
    <t xml:space="preserve">           af2342567970</t>
  </si>
  <si>
    <t xml:space="preserve">           af2342567971</t>
  </si>
  <si>
    <t xml:space="preserve">            </t>
  </si>
  <si>
    <t>MTINTVMC</t>
  </si>
  <si>
    <t>Montant commission interchange Visa/ Mastercard</t>
  </si>
  <si>
    <t>MTRVMC</t>
  </si>
  <si>
    <t>Montant commission réseau Visa/ Mastercard</t>
  </si>
  <si>
    <t>MTBQVMC</t>
  </si>
  <si>
    <t>Montant commission banque Visa/ Mastercard</t>
  </si>
  <si>
    <t>12 caractères signés à droite, 4 décimales sans séparateur, dernier caractère signe de la commission</t>
  </si>
  <si>
    <t>NUMCO2</t>
  </si>
  <si>
    <t>Numéro de contrat secondo</t>
  </si>
  <si>
    <t xml:space="preserve">Contrat secondo venant du RB189 venant de la BNPP </t>
  </si>
  <si>
    <t>Doit etre sur 7 caractères</t>
  </si>
  <si>
    <t xml:space="preserve">MasterCard  : 
« X0 » : Transaction initiale 
« X5 » : Impayés reçus
« X6 » : Frais reçus
« X7 » : Frais émis (créés par les ihm)
« X1 » : Décisions émises
« Y1 » : Rejet technique reçu
« Y2 » : Rejet représenté
Visa : 
« Y0 » : Transaction initiale 
« X4 » : Impayés reçus
« X8 » : Frais reçus
« X9 » : Frais émis (créés par les ihm)
« X2 » : Décisions émises
« Y3 » : Rejet technique reçu
« Y4 » : Rejet représenté </t>
  </si>
  <si>
    <t>CRE CONCATENE (données de sortie)</t>
  </si>
  <si>
    <t>DONNEES PARAMETRABLE (données en entrée)</t>
  </si>
  <si>
    <t>CRE DECOUPE (détails intermédiaires)</t>
  </si>
  <si>
    <t>Généré automatiquement, nb de ligne voulu à copier coller dans Notepad)</t>
  </si>
  <si>
    <t>RefundChargeback</t>
  </si>
  <si>
    <t>Montant Brut impayé</t>
  </si>
  <si>
    <t>CEGUIX</t>
  </si>
  <si>
    <t>MTNT</t>
  </si>
  <si>
    <t>MTTTCITR</t>
  </si>
  <si>
    <t>MTCOMINT</t>
  </si>
  <si>
    <t>Montant commission Interchange</t>
  </si>
  <si>
    <t>DTARCH</t>
  </si>
  <si>
    <t>NUSDI</t>
  </si>
  <si>
    <t xml:space="preserve">‘14’ </t>
  </si>
  <si>
    <t>Code banque de domiciliation du commerçant</t>
  </si>
  <si>
    <t>‘XA’</t>
  </si>
  <si>
    <r>
      <t xml:space="preserve">
CR1 : si code opération « 500», « 501», « 502», « 540»
CRA : </t>
    </r>
    <r>
      <rPr>
        <b/>
        <sz val="10"/>
        <color rgb="FFFF0000"/>
        <rFont val="Arial"/>
        <family val="2"/>
      </rPr>
      <t>AOCT impayé reçu si code «401», «403»</t>
    </r>
    <r>
      <rPr>
        <sz val="10"/>
        <color theme="1"/>
        <rFont val="Arial"/>
        <family val="2"/>
      </rPr>
      <t xml:space="preserve">
</t>
    </r>
  </si>
  <si>
    <t>Si CDOPEI (table impayé) = 'FAC' ou 'CAS' ou 'AVO' alors ‘09’
Si CDOPEI (table impayé) = 'DAB' è ‘29’</t>
  </si>
  <si>
    <t>Si CDOPEI (table impayé) = 'FAC' ou 'CAS' ou 'AVO' alors ‘03’
Si CDOPEI (table impayé) = 'DAB' è ‘23’</t>
  </si>
  <si>
    <t>2 : commerçant</t>
  </si>
  <si>
    <t>CDETB9 de l’impayé</t>
  </si>
  <si>
    <t>CDGUICH de l’impayé</t>
  </si>
  <si>
    <t xml:space="preserve">Numéro de carte porteur de l'impayé : si généré en 16 caractères alors paddé à droite avec les espaces 
PAN est tokénisé </t>
  </si>
  <si>
    <t>Date de vente (SSAAMMJJ) pour une transaction de litige
Date de remise pour une remise de paiement ou de retrait</t>
  </si>
  <si>
    <t>SIRET de l’impayé</t>
  </si>
  <si>
    <t xml:space="preserve">Montant brut en centimes correspondant à l’opération de :
'- CR1 : Impayé (ou AOCT impayé) du montant brut de l’impayé partiel ou total reçu 
'- RP1 : Représentation ou AOCT de représentation  montant brut de la représentation (correspondant au montant total ou partiel de l’impayé reçu)
'- IC1 : Imputation commerçant è montant brut  de l’impayé partiel ou total reçu 
'- PPT : Perte et profit du montant brut  de l’impayé partiel ou total reçu
'- AI1 : Annulation imputation commerçant du montant brut de l’impayé partiel ou total reçu </t>
  </si>
  <si>
    <t>"978"</t>
  </si>
  <si>
    <t>Nombre de décimales du montant  brut</t>
  </si>
  <si>
    <t>« IM» pour  impayé
« AIM » pour annulation impayé</t>
  </si>
  <si>
    <t>Code réseau de l'impayé</t>
  </si>
  <si>
    <t>NUARN de l’impayé</t>
  </si>
  <si>
    <r>
      <t>FAC si SR04 = 500</t>
    </r>
    <r>
      <rPr>
        <sz val="10"/>
        <color rgb="FFFF0000"/>
        <rFont val="Arial"/>
        <family val="2"/>
      </rPr>
      <t xml:space="preserve"> ou 403</t>
    </r>
    <r>
      <rPr>
        <sz val="10"/>
        <color theme="1"/>
        <rFont val="Arial"/>
        <family val="2"/>
      </rPr>
      <t xml:space="preserve">
AVO si SR04 = 502 </t>
    </r>
    <r>
      <rPr>
        <sz val="10"/>
        <color rgb="FFFF0000"/>
        <rFont val="Arial"/>
        <family val="2"/>
      </rPr>
      <t>ou 401</t>
    </r>
  </si>
  <si>
    <t>Selon le réseau au format SSAAMMJJ</t>
  </si>
  <si>
    <t>LILOCA de l’impayé</t>
  </si>
  <si>
    <t>CDDEPT de l’impayé</t>
  </si>
  <si>
    <t>CDPAYS de l’impayé</t>
  </si>
  <si>
    <t>RAISOA de l’impayé</t>
  </si>
  <si>
    <t>NURFI2 de l’impayé</t>
  </si>
  <si>
    <t>Motif de l’impayé dans la codification du format de compensation reçu</t>
  </si>
  <si>
    <t xml:space="preserve">Clé RIB calculée (YD04-CLRIBA)
en se servant des informations issues du référentiel commerçant par rapport au SIRET </t>
  </si>
  <si>
    <t>Numéro de terminal pour une remise commerçant</t>
  </si>
  <si>
    <t>NUMCO de l'impayé</t>
  </si>
  <si>
    <t>Code ICA de l’impayé reçu</t>
  </si>
  <si>
    <t>A blanc pour l’instant</t>
  </si>
  <si>
    <t xml:space="preserve">Devise du montant compensé de l’impayé reçu en code ISO 3166-1 </t>
  </si>
  <si>
    <t>NB décimale du montant compensé de l’impayé reçu</t>
  </si>
  <si>
    <t>Montant compensé de l’impayé reçu</t>
  </si>
  <si>
    <t>ex : LMA-16638-I-1911-0009</t>
  </si>
  <si>
    <t>Indique si le litige est géré dans LMA ou dans un outil réseau (VROL pour Visa)
« LMA » si géré dans LMA
« RSX » si géré dans les outils Réseaux (VROL pour Visa)</t>
  </si>
  <si>
    <t xml:space="preserve">Pas de comm commerçant </t>
  </si>
  <si>
    <t>Différence entre (montant brut en euro et montant compensé) sur 2 décimales</t>
  </si>
  <si>
    <t>numéro de carte porteur : si généré du 16 caractères, complété par des blancs</t>
  </si>
  <si>
    <t xml:space="preserve">Date d’enregistrement de la transaction dans les tables au format SSAAMMJJ </t>
  </si>
  <si>
    <t xml:space="preserve">Domestique : 
« Z1 » : pour impayés reçus
MasterCard  : 
« X5 » : pour impayés reçus
Visa : 
« X4 » : pour impayés reçus
</t>
  </si>
  <si>
    <t>CR1</t>
  </si>
  <si>
    <t>09</t>
  </si>
  <si>
    <t>03</t>
  </si>
  <si>
    <t>MODE DE VIREMENT</t>
  </si>
  <si>
    <t>OBLIGATOIRE POUR CRE</t>
  </si>
  <si>
    <t>Code motif impayé</t>
  </si>
  <si>
    <t>Particulier</t>
  </si>
  <si>
    <t>Entreprise</t>
  </si>
  <si>
    <t>Débit</t>
  </si>
  <si>
    <t>Crédit</t>
  </si>
  <si>
    <t>Prépayé</t>
  </si>
  <si>
    <t>Universelle</t>
  </si>
  <si>
    <t>Variable à saisir JJ/MM/AAAA</t>
  </si>
  <si>
    <t xml:space="preserve">        </t>
  </si>
  <si>
    <t>DTCERE de la transaction mis sous le format ssaammjj (non rempli pour imp)</t>
  </si>
  <si>
    <t>000003</t>
  </si>
  <si>
    <t>000004</t>
  </si>
  <si>
    <t>000005</t>
  </si>
  <si>
    <t>000006</t>
  </si>
  <si>
    <t>000007</t>
  </si>
  <si>
    <t>000008</t>
  </si>
  <si>
    <t>000009</t>
  </si>
  <si>
    <t>000010</t>
  </si>
  <si>
    <t>000011</t>
  </si>
  <si>
    <t>000012</t>
  </si>
  <si>
    <t>000013</t>
  </si>
  <si>
    <t>000014</t>
  </si>
  <si>
    <t>000015</t>
  </si>
  <si>
    <t>000016</t>
  </si>
  <si>
    <t>000017</t>
  </si>
  <si>
    <t>000018</t>
  </si>
  <si>
    <t>000019</t>
  </si>
  <si>
    <t>000020</t>
  </si>
  <si>
    <t>000021</t>
  </si>
  <si>
    <t>000022</t>
  </si>
  <si>
    <t>000023</t>
  </si>
  <si>
    <t>000024</t>
  </si>
  <si>
    <t>000025</t>
  </si>
  <si>
    <t>000026</t>
  </si>
  <si>
    <t>000027</t>
  </si>
  <si>
    <t>000028</t>
  </si>
  <si>
    <t>000029</t>
  </si>
  <si>
    <t>000030</t>
  </si>
  <si>
    <t>000031</t>
  </si>
  <si>
    <t>000032</t>
  </si>
  <si>
    <t>000033</t>
  </si>
  <si>
    <t>000034</t>
  </si>
  <si>
    <t>000035</t>
  </si>
  <si>
    <t>000036</t>
  </si>
  <si>
    <t>000037</t>
  </si>
  <si>
    <t>000038</t>
  </si>
  <si>
    <t>000039</t>
  </si>
  <si>
    <t>000040</t>
  </si>
  <si>
    <t>000041</t>
  </si>
  <si>
    <t>000042</t>
  </si>
  <si>
    <t>000043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</si>
  <si>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</si>
  <si>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Scheme</t>
  </si>
  <si>
    <t>Label</t>
  </si>
  <si>
    <t>Transaction non autorisée pour un porteur de carte à autorisation systématique</t>
  </si>
  <si>
    <t>Forçage</t>
  </si>
  <si>
    <t>Transaction non autorisée</t>
  </si>
  <si>
    <t>Garantie par carte, par jour, par Siret</t>
  </si>
  <si>
    <t>Non contrôle du code confidentiel</t>
  </si>
  <si>
    <t>Siret invalide</t>
  </si>
  <si>
    <t>Certificat non vérifiable</t>
  </si>
  <si>
    <t>Transaction autorisée sans certificat</t>
  </si>
  <si>
    <t xml:space="preserve">Carte périmée </t>
  </si>
  <si>
    <t>Présentation tardive</t>
  </si>
  <si>
    <t>Empreinte manquante</t>
  </si>
  <si>
    <t>Signature manquante ou non conforme</t>
  </si>
  <si>
    <t>Facture crédit non reçue</t>
  </si>
  <si>
    <t>Facture crédit traitée en débit</t>
  </si>
  <si>
    <t>Carte annulée</t>
  </si>
  <si>
    <t>Demande de documentation insatisfaite ou justificatif illisible</t>
  </si>
  <si>
    <t>Opération dupliquée</t>
  </si>
  <si>
    <t>Numéro de carte inexistant</t>
  </si>
  <si>
    <t xml:space="preserve">Montant contesté </t>
  </si>
  <si>
    <t>Transaction contestée</t>
  </si>
  <si>
    <t>Liquidation ou redressement judiciaire de l’accepteur</t>
  </si>
  <si>
    <t>Accepteur suspendu ou radié</t>
  </si>
  <si>
    <t>Transaction non admise</t>
  </si>
  <si>
    <t>VI</t>
  </si>
  <si>
    <t>services not provided or merchandise not received</t>
  </si>
  <si>
    <t>cancelled recurring transaction</t>
  </si>
  <si>
    <t>not as described or defective merchandise</t>
  </si>
  <si>
    <t>fraudulent multiple transactions</t>
  </si>
  <si>
    <t>illegible fulfilment</t>
  </si>
  <si>
    <t>counterfeit transaction</t>
  </si>
  <si>
    <t>card recovery bulletin, exception file, or Visa horizon negative file</t>
  </si>
  <si>
    <t>declined authorization</t>
  </si>
  <si>
    <t>no authorization</t>
  </si>
  <si>
    <t>expired card</t>
  </si>
  <si>
    <t>late presentment</t>
  </si>
  <si>
    <t>transaction not recognized</t>
  </si>
  <si>
    <t>incorrect currency or transaction code or domestic transaction processing violation</t>
  </si>
  <si>
    <t>non matching account number</t>
  </si>
  <si>
    <t>service code violation</t>
  </si>
  <si>
    <t>incorrect transaction amount or account number</t>
  </si>
  <si>
    <t>fraud – card present environment</t>
  </si>
  <si>
    <t>duplicated processing</t>
  </si>
  <si>
    <t>fraud – card absent environment</t>
  </si>
  <si>
    <t>credit not processed</t>
  </si>
  <si>
    <t>paid by other means</t>
  </si>
  <si>
    <t>non receipt of cash or load transaction value at ATM or Load Device</t>
  </si>
  <si>
    <t>merchant fraud performance program</t>
  </si>
  <si>
    <t>transaction exceeds limited amount</t>
  </si>
  <si>
    <t>Transaction not finalized.</t>
  </si>
  <si>
    <t>Authorization request declined</t>
  </si>
  <si>
    <t>Requested transaction data was not received within maximum timeframe</t>
  </si>
  <si>
    <t>Requested information illegible or missing within maximum timeframe</t>
  </si>
  <si>
    <t>Multiple Processing, Duplicate (used only by the MasterCard® Debit Switch [MDS] for European-acquired transactions)</t>
  </si>
  <si>
    <t>Warning Bulletin (the card was stop listed)</t>
  </si>
  <si>
    <t>Requested/required authorization not obtained. Transaction not authorized</t>
  </si>
  <si>
    <t>Account number was not on file</t>
  </si>
  <si>
    <t>Transaction amount differs. Incorrect transaction amount</t>
  </si>
  <si>
    <t>Duplicate processing</t>
  </si>
  <si>
    <t>Card not valid or expired</t>
  </si>
  <si>
    <t>Fraudulent transaction; no cardholder authorization</t>
  </si>
  <si>
    <t>Fraudulent processing of transaction</t>
  </si>
  <si>
    <t>Cancelled recurring transaction</t>
  </si>
  <si>
    <t>Late presentment</t>
  </si>
  <si>
    <t>Correct transaction currency code was not provided</t>
  </si>
  <si>
    <t>Fraudulent transaction; exceeds floor limit qualified limit and not authorized</t>
  </si>
  <si>
    <t>Questionable merchant card acceptor activity</t>
  </si>
  <si>
    <t>Credit posted as purchase</t>
  </si>
  <si>
    <t>Cardholder Dispute Defective/Not as Described</t>
  </si>
  <si>
    <t>Cardholder dispute not elsewhere classified (U.S. only)</t>
  </si>
  <si>
    <t>Non-receipt of merchandise. Goods or services not delivered</t>
  </si>
  <si>
    <t>Card-activated telephone transaction</t>
  </si>
  <si>
    <t>Services not rendered</t>
  </si>
  <si>
    <t>Credit not processed</t>
  </si>
  <si>
    <t>Counterfeit transaction; magnetic stripe POS POI fraud.</t>
  </si>
  <si>
    <t>Cardholder does not recognize. Potential fraud</t>
  </si>
  <si>
    <t>Chip Liability Shift * Reserved for intra-European use</t>
  </si>
  <si>
    <t>Chip-Read POS Late Presentment *Valid only for Maestro POS transactions</t>
  </si>
  <si>
    <t>Domestic Chargeback Dispute * Reserved for intra-European use</t>
  </si>
  <si>
    <t>OUI</t>
  </si>
  <si>
    <t>NON</t>
  </si>
  <si>
    <t>CRE ACTIF</t>
  </si>
  <si>
    <t>Variable à saisir 0,00</t>
  </si>
  <si>
    <t xml:space="preserve">IM </t>
  </si>
  <si>
    <t>Transaction Not Reconciled(Used only by the MasterCard® Debit Switch [MDS] for European-acquired transactions)</t>
  </si>
  <si>
    <t xml:space="preserve">15  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</si>
  <si>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</si>
  <si>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</si>
  <si>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</si>
  <si>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</si>
  <si>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</si>
  <si>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</si>
  <si>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</si>
  <si>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</si>
  <si>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</si>
  <si>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</si>
  <si>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</si>
  <si>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</si>
  <si>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</si>
  <si>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</si>
  <si>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</si>
  <si>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</si>
  <si>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</si>
  <si>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</si>
  <si>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</si>
  <si>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</si>
  <si>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</si>
  <si>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</si>
  <si>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</si>
  <si>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</si>
  <si>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</si>
  <si>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</si>
  <si>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</si>
  <si>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</si>
  <si>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</si>
  <si>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</si>
  <si>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</si>
  <si>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</si>
  <si>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</si>
  <si>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</si>
  <si>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</si>
  <si>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</si>
  <si>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</si>
  <si>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</si>
  <si>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</si>
  <si>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</si>
  <si>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LMA-17028-I-2105-0003</t>
  </si>
  <si>
    <t>LMA-17028-I-2105-0004</t>
  </si>
  <si>
    <t>LMA-17028-I-2105-0005</t>
  </si>
  <si>
    <t>LMA-17028-I-2105-0006</t>
  </si>
  <si>
    <t>LMA-17028-I-2105-0007</t>
  </si>
  <si>
    <t>LMA-17028-I-2105-0008</t>
  </si>
  <si>
    <t>LMA-17028-I-2105-0009</t>
  </si>
  <si>
    <t>LMA-17028-I-2105-0010</t>
  </si>
  <si>
    <t>LMA-17028-I-2105-0011</t>
  </si>
  <si>
    <t>LMA-17028-I-2105-0012</t>
  </si>
  <si>
    <t>LMA-17028-I-2105-0013</t>
  </si>
  <si>
    <t>LMA-17028-I-2105-0014</t>
  </si>
  <si>
    <t>LMA-17028-I-2105-0015</t>
  </si>
  <si>
    <t>LMA-17028-I-2105-0016</t>
  </si>
  <si>
    <t>LMA-17028-I-2105-0017</t>
  </si>
  <si>
    <t>LMA-17028-I-2105-0018</t>
  </si>
  <si>
    <t>LMA-17028-I-2105-0019</t>
  </si>
  <si>
    <t>LMA-17028-I-2105-0020</t>
  </si>
  <si>
    <t>LMA-17028-I-2105-0021</t>
  </si>
  <si>
    <t>LMA-17028-I-2105-0022</t>
  </si>
  <si>
    <t>LMA-17028-I-2105-0023</t>
  </si>
  <si>
    <t>LMA-17028-I-2105-0024</t>
  </si>
  <si>
    <t>LMA-17028-I-2105-0025</t>
  </si>
  <si>
    <t>LMA-17028-I-2105-0026</t>
  </si>
  <si>
    <t>LMA-17028-I-2105-0027</t>
  </si>
  <si>
    <t>LMA-17028-I-2105-0028</t>
  </si>
  <si>
    <t>LMA-17028-I-2105-0029</t>
  </si>
  <si>
    <t>LMA-17028-I-2105-0030</t>
  </si>
  <si>
    <t>LMA-17028-I-2105-0031</t>
  </si>
  <si>
    <t>LMA-17028-I-2105-0032</t>
  </si>
  <si>
    <t>LMA-17028-I-2105-0033</t>
  </si>
  <si>
    <t>LMA-17028-I-2105-0034</t>
  </si>
  <si>
    <t>LMA-17028-I-2105-0035</t>
  </si>
  <si>
    <t>LMA-17028-I-2105-0036</t>
  </si>
  <si>
    <t>LMA-17028-I-2105-0037</t>
  </si>
  <si>
    <t>LMA-17028-I-2105-0038</t>
  </si>
  <si>
    <t>LMA-17028-I-2105-0039</t>
  </si>
  <si>
    <t>LMA-17028-I-2105-0040</t>
  </si>
  <si>
    <t>LMA-17028-I-2105-0041</t>
  </si>
  <si>
    <t>LMA-17028-I-2105-0042</t>
  </si>
  <si>
    <t>LMA-17028-I-2105-0043</t>
  </si>
  <si>
    <t xml:space="preserve">     </t>
  </si>
  <si>
    <t xml:space="preserve">9255101   </t>
  </si>
  <si>
    <t xml:space="preserve">9255102   </t>
  </si>
  <si>
    <t xml:space="preserve">9255103   </t>
  </si>
  <si>
    <t xml:space="preserve">9255104   </t>
  </si>
  <si>
    <t xml:space="preserve">9255105   </t>
  </si>
  <si>
    <t xml:space="preserve">63152017900023 </t>
  </si>
  <si>
    <t xml:space="preserve">69769047900025 </t>
  </si>
  <si>
    <t xml:space="preserve">69769047990025 </t>
  </si>
  <si>
    <t xml:space="preserve">60318500100032 </t>
  </si>
  <si>
    <t xml:space="preserve">60318500190032 </t>
  </si>
  <si>
    <t>01234567890</t>
  </si>
  <si>
    <t>12763862845</t>
  </si>
  <si>
    <t>666 RUE JLAUDE VANDA</t>
  </si>
  <si>
    <t>270 RUE FAMILLE LAUR</t>
  </si>
  <si>
    <t>10 RUE CLAUDE NICOLA</t>
  </si>
  <si>
    <t>820 RUE ANDRE AMPERE</t>
  </si>
  <si>
    <t>Données fixes</t>
  </si>
  <si>
    <t xml:space="preserve">CRE concaténé </t>
  </si>
  <si>
    <t>à copier/coller dans NotePad</t>
  </si>
  <si>
    <t>Non actif si nb de ligne suffisante</t>
  </si>
  <si>
    <t>Enregistrement 1</t>
  </si>
  <si>
    <t>Enregistrement 2</t>
  </si>
  <si>
    <t>Enregistrement 3</t>
  </si>
  <si>
    <t>Enregistrement 4</t>
  </si>
  <si>
    <t>Enregistrement 5</t>
  </si>
  <si>
    <t>Enregistrement 6</t>
  </si>
  <si>
    <t>Enregistrement 7</t>
  </si>
  <si>
    <t>Enregistrement 8</t>
  </si>
  <si>
    <t>Enregistrement 9</t>
  </si>
  <si>
    <t>Enregistrement 10</t>
  </si>
  <si>
    <t>Enregistrement 11</t>
  </si>
  <si>
    <t>Enregistrement 12</t>
  </si>
  <si>
    <t>Enregistrement 13</t>
  </si>
  <si>
    <t>Enregistrement 14</t>
  </si>
  <si>
    <t>Enregistrement 15</t>
  </si>
  <si>
    <t>Enregistrement 16</t>
  </si>
  <si>
    <t>Enregistrement 17</t>
  </si>
  <si>
    <t>Enregistrement 18</t>
  </si>
  <si>
    <t>Enregistrement 19</t>
  </si>
  <si>
    <t>Enregistrement 20</t>
  </si>
  <si>
    <t>Enregistrement 21</t>
  </si>
  <si>
    <t>Enregistrement 22</t>
  </si>
  <si>
    <t>Enregistrement 23</t>
  </si>
  <si>
    <t>Enregistrement 24</t>
  </si>
  <si>
    <t>Enregistrement 25</t>
  </si>
  <si>
    <t>Enregistrement 26</t>
  </si>
  <si>
    <t>Enregistrement 27</t>
  </si>
  <si>
    <t>Enregistrement 28</t>
  </si>
  <si>
    <t>Enregistrement 29</t>
  </si>
  <si>
    <t>Enregistrement 30</t>
  </si>
  <si>
    <t>Enregistrement 31</t>
  </si>
  <si>
    <t>Enregistrement 32</t>
  </si>
  <si>
    <t>Enregistrement 33</t>
  </si>
  <si>
    <t>Enregistrement 34</t>
  </si>
  <si>
    <t>Enregistrement 35</t>
  </si>
  <si>
    <t>Enregistrement 36</t>
  </si>
  <si>
    <t>Enregistrement 37</t>
  </si>
  <si>
    <t>Enregistrement 38</t>
  </si>
  <si>
    <t>Enregistrement 39</t>
  </si>
  <si>
    <t>Enregistrement 40</t>
  </si>
  <si>
    <t>Enregistrement 41</t>
  </si>
  <si>
    <t>DONNEES PARAMETRABLES</t>
  </si>
  <si>
    <t>Date de valeur (DTVAL)</t>
  </si>
  <si>
    <t>Date de valeur de l'impayé (DTVAL)</t>
  </si>
  <si>
    <t>Réseau (IDSCPT)</t>
  </si>
  <si>
    <t>Opération (CDOPEI)</t>
  </si>
  <si>
    <t>Montant Brut (MTBRUT)</t>
  </si>
  <si>
    <t>Interchange Fee (MTCOMINT)</t>
  </si>
  <si>
    <t>Interchange Fee (MTINTVMC)</t>
  </si>
  <si>
    <t>Montant interchange (non facturée au client) (MTINTVMC)</t>
  </si>
  <si>
    <t>Scheme Fee (MTRVMC)</t>
  </si>
  <si>
    <t>Specification du document de référence</t>
  </si>
  <si>
    <t>Version</t>
  </si>
  <si>
    <t>Qui</t>
  </si>
  <si>
    <t>Date</t>
  </si>
  <si>
    <t>EP_MONEXT_SFD_COMPTA_ CRE_V1O_16042021.xlsx</t>
  </si>
  <si>
    <t>V1O</t>
  </si>
  <si>
    <t>A.LATAT</t>
  </si>
  <si>
    <t xml:space="preserve">Commercant_1_CM     </t>
  </si>
  <si>
    <t xml:space="preserve">Commercant_2_bis_CM </t>
  </si>
  <si>
    <t xml:space="preserve">Commercant_2_CM     </t>
  </si>
  <si>
    <t xml:space="preserve">Commercant_3_CM     </t>
  </si>
  <si>
    <t xml:space="preserve">Commercant_3_bis_CM </t>
  </si>
  <si>
    <t xml:space="preserve">Commercant_1_CM         </t>
  </si>
  <si>
    <t xml:space="preserve">Commercant_2_CM         </t>
  </si>
  <si>
    <t xml:space="preserve">Commercant_2_bis_CM     </t>
  </si>
  <si>
    <t xml:space="preserve">Commercant_3_CM         </t>
  </si>
  <si>
    <t xml:space="preserve">Commercant_3_bis_CM     </t>
  </si>
  <si>
    <t xml:space="preserve">2890456440 </t>
  </si>
  <si>
    <t xml:space="preserve">12  </t>
  </si>
  <si>
    <t xml:space="preserve">13  </t>
  </si>
  <si>
    <t xml:space="preserve">14  </t>
  </si>
  <si>
    <t xml:space="preserve">16  </t>
  </si>
  <si>
    <t xml:space="preserve">17  </t>
  </si>
  <si>
    <t xml:space="preserve">18  </t>
  </si>
  <si>
    <t xml:space="preserve">19  </t>
  </si>
  <si>
    <t xml:space="preserve">21  </t>
  </si>
  <si>
    <t xml:space="preserve">22  </t>
  </si>
  <si>
    <t xml:space="preserve">23  </t>
  </si>
  <si>
    <t xml:space="preserve">25  </t>
  </si>
  <si>
    <t xml:space="preserve">27  </t>
  </si>
  <si>
    <t xml:space="preserve">28  </t>
  </si>
  <si>
    <t xml:space="preserve">40  </t>
  </si>
  <si>
    <t xml:space="preserve">41  </t>
  </si>
  <si>
    <t xml:space="preserve">42  </t>
  </si>
  <si>
    <t xml:space="preserve">43  </t>
  </si>
  <si>
    <t xml:space="preserve">44  </t>
  </si>
  <si>
    <t xml:space="preserve">45  </t>
  </si>
  <si>
    <t xml:space="preserve">46  </t>
  </si>
  <si>
    <t xml:space="preserve">61  </t>
  </si>
  <si>
    <t xml:space="preserve">62  </t>
  </si>
  <si>
    <t xml:space="preserve">30  </t>
  </si>
  <si>
    <t xml:space="preserve">53  </t>
  </si>
  <si>
    <t xml:space="preserve">57  </t>
  </si>
  <si>
    <t xml:space="preserve">60  </t>
  </si>
  <si>
    <t xml:space="preserve">70  </t>
  </si>
  <si>
    <t xml:space="preserve">71  </t>
  </si>
  <si>
    <t xml:space="preserve">72  </t>
  </si>
  <si>
    <t xml:space="preserve">73  </t>
  </si>
  <si>
    <t xml:space="preserve">74  </t>
  </si>
  <si>
    <t xml:space="preserve">75  </t>
  </si>
  <si>
    <t xml:space="preserve">76  </t>
  </si>
  <si>
    <t xml:space="preserve">77  </t>
  </si>
  <si>
    <t xml:space="preserve">78  </t>
  </si>
  <si>
    <t xml:space="preserve">80  </t>
  </si>
  <si>
    <t xml:space="preserve">81  </t>
  </si>
  <si>
    <t xml:space="preserve">82  </t>
  </si>
  <si>
    <t xml:space="preserve">83  </t>
  </si>
  <si>
    <t xml:space="preserve">85  </t>
  </si>
  <si>
    <t xml:space="preserve">86  </t>
  </si>
  <si>
    <t xml:space="preserve">90  </t>
  </si>
  <si>
    <t xml:space="preserve">93  </t>
  </si>
  <si>
    <t xml:space="preserve">96  </t>
  </si>
  <si>
    <t>EP_MONEXT_SFD_COMPTA_ CRE_V1O_21072021.xlsx</t>
  </si>
  <si>
    <t>V10.1</t>
  </si>
  <si>
    <t>Correction dans la creaton CTRE TI VMC ( erreur dans la concaténation des zones)</t>
  </si>
  <si>
    <t>CM_1_RMFEC PDPSC</t>
  </si>
  <si>
    <t xml:space="preserve">CM_1_RMFEC PDP </t>
  </si>
  <si>
    <t>CM_1_RMFEC VAD</t>
  </si>
  <si>
    <t>CM_2_RMFEC PDP</t>
  </si>
  <si>
    <t>CM_2_RMFEC VAD</t>
  </si>
  <si>
    <t>CM_3_RMFEC VAD</t>
  </si>
  <si>
    <t>CM_4_RMFEC PDPSC</t>
  </si>
  <si>
    <t xml:space="preserve">CM_4_RMFEC PDP </t>
  </si>
  <si>
    <t>CM_4_RMFEC VAD</t>
  </si>
  <si>
    <t>CM_5_RMFEC PDP</t>
  </si>
  <si>
    <t>CM_5_RMFEC VAD</t>
  </si>
  <si>
    <t>CM_6_RMFEC VAD</t>
  </si>
  <si>
    <t>28293060123</t>
  </si>
  <si>
    <t>28293060124</t>
  </si>
  <si>
    <t>28293060125</t>
  </si>
  <si>
    <t>28293060126</t>
  </si>
  <si>
    <t>28293060127</t>
  </si>
  <si>
    <t>28293060128</t>
  </si>
  <si>
    <t>FR7617028922821276386284527</t>
  </si>
  <si>
    <t>FR7617028922821276386284528</t>
  </si>
  <si>
    <t>FR7617028922821276386284529</t>
  </si>
  <si>
    <t>FR7617028922821276386284530</t>
  </si>
  <si>
    <t>FR7617028922821276386284531</t>
  </si>
  <si>
    <t>FR7617028922821276386284532</t>
  </si>
  <si>
    <t>200.00</t>
  </si>
  <si>
    <t xml:space="preserve">DC9256001 </t>
  </si>
  <si>
    <t xml:space="preserve">DC9256002 </t>
  </si>
  <si>
    <t xml:space="preserve">DC9256003 </t>
  </si>
  <si>
    <t xml:space="preserve">DC9256004 </t>
  </si>
  <si>
    <t xml:space="preserve">DC9256005 </t>
  </si>
  <si>
    <t xml:space="preserve">DC9256006 </t>
  </si>
  <si>
    <t xml:space="preserve">9256001   </t>
  </si>
  <si>
    <t xml:space="preserve">9256002   </t>
  </si>
  <si>
    <t xml:space="preserve">9256003   </t>
  </si>
  <si>
    <t xml:space="preserve">9256004   </t>
  </si>
  <si>
    <t xml:space="preserve">9256005   </t>
  </si>
  <si>
    <t xml:space="preserve">9256006   </t>
  </si>
  <si>
    <t xml:space="preserve">9256007   </t>
  </si>
  <si>
    <t xml:space="preserve">9256008   </t>
  </si>
  <si>
    <t xml:space="preserve">9256009   </t>
  </si>
  <si>
    <t xml:space="preserve">9256010   </t>
  </si>
  <si>
    <t xml:space="preserve">CM_1_RMFEC          </t>
  </si>
  <si>
    <t xml:space="preserve">CM_2_RMFEC          </t>
  </si>
  <si>
    <t xml:space="preserve">CM_3_RMFEC          </t>
  </si>
  <si>
    <t xml:space="preserve">CM_4_RMFEC          </t>
  </si>
  <si>
    <t xml:space="preserve">CM_5_RMFEC          </t>
  </si>
  <si>
    <t xml:space="preserve">CM_6_RMFEC          </t>
  </si>
  <si>
    <t xml:space="preserve">60419700180001 </t>
  </si>
  <si>
    <t xml:space="preserve">60519700180001 </t>
  </si>
  <si>
    <t xml:space="preserve">60619700180001 </t>
  </si>
  <si>
    <t xml:space="preserve">60719700180001 </t>
  </si>
  <si>
    <t xml:space="preserve">60819700180001 </t>
  </si>
  <si>
    <t xml:space="preserve">60919700180001 </t>
  </si>
  <si>
    <t xml:space="preserve">CM_1_RMFEC PDPSC        </t>
  </si>
  <si>
    <t xml:space="preserve">CM_1_RMFEC PDP          </t>
  </si>
  <si>
    <t xml:space="preserve">CM_1_RMFEC VAD          </t>
  </si>
  <si>
    <t xml:space="preserve">CM_2_RMFEC PDP          </t>
  </si>
  <si>
    <t xml:space="preserve">CM_2_RMFEC VAD          </t>
  </si>
  <si>
    <t xml:space="preserve">CM_3_RMFEC VAD          </t>
  </si>
  <si>
    <t xml:space="preserve">CM_4_RMFEC PDPSC        </t>
  </si>
  <si>
    <t xml:space="preserve">CM_4_RMFEC PDP          </t>
  </si>
  <si>
    <t xml:space="preserve">CM_4_RMFEC VAD          </t>
  </si>
  <si>
    <t xml:space="preserve">CM_5_RMFEC PDP          </t>
  </si>
  <si>
    <t xml:space="preserve">CM_5_RMFEC VAD          </t>
  </si>
  <si>
    <t xml:space="preserve">CM_6_RMFEC VAD          </t>
  </si>
  <si>
    <t>13 FAUBOURG FIGUEROL</t>
  </si>
  <si>
    <t xml:space="preserve">25 RUE CARNOT       </t>
  </si>
  <si>
    <t xml:space="preserve">50 RUE DE PALAVAS   </t>
  </si>
  <si>
    <t>20 AVENUE DE TOULOUS</t>
  </si>
  <si>
    <t xml:space="preserve">43 RUE CLEMENCE     </t>
  </si>
  <si>
    <t xml:space="preserve">20 RUE JEAN JAURES  </t>
  </si>
  <si>
    <t>FR5310096000409316698434C46</t>
  </si>
  <si>
    <t>FR5310096000409316698434C49</t>
  </si>
  <si>
    <t>FR5310096000409316698434C51</t>
  </si>
  <si>
    <t>FR5310096000409316698434C52</t>
  </si>
  <si>
    <t>FR5310096000409316698434C55</t>
  </si>
  <si>
    <t>FR5310096000409316698434C57</t>
  </si>
  <si>
    <t>C9256001</t>
  </si>
  <si>
    <t>C9256002</t>
  </si>
  <si>
    <t>C9256003</t>
  </si>
  <si>
    <t>C9256004</t>
  </si>
  <si>
    <t>C9256005</t>
  </si>
  <si>
    <t>C9256006</t>
  </si>
  <si>
    <t>V10.2</t>
  </si>
  <si>
    <t>Ajouts des clients utilisés pour le R7 RMFEC CB dans l'onglet Liste déroulante</t>
  </si>
  <si>
    <t>Montant commission commerçant MTTTCITR</t>
  </si>
  <si>
    <t>MarkUp (calcul, non présent dans le CRE)</t>
  </si>
  <si>
    <t>00001</t>
  </si>
  <si>
    <t>000001</t>
  </si>
  <si>
    <t>15</t>
  </si>
  <si>
    <t>00002</t>
  </si>
  <si>
    <t>000002</t>
  </si>
  <si>
    <t>00003</t>
  </si>
  <si>
    <t>00004</t>
  </si>
  <si>
    <t>00005</t>
  </si>
  <si>
    <t>00006</t>
  </si>
  <si>
    <t>00007</t>
  </si>
  <si>
    <t>00008</t>
  </si>
  <si>
    <t>00009</t>
  </si>
  <si>
    <t>00010</t>
  </si>
  <si>
    <t>00011</t>
  </si>
  <si>
    <t>00012</t>
  </si>
  <si>
    <t>00013</t>
  </si>
  <si>
    <t>00014</t>
  </si>
  <si>
    <t>00015</t>
  </si>
  <si>
    <t>00016</t>
  </si>
  <si>
    <t>00017</t>
  </si>
  <si>
    <t>00018</t>
  </si>
  <si>
    <t>00019</t>
  </si>
  <si>
    <t>00020</t>
  </si>
  <si>
    <t>00021</t>
  </si>
  <si>
    <t>00022</t>
  </si>
  <si>
    <t>00023</t>
  </si>
  <si>
    <t>00024</t>
  </si>
  <si>
    <t>00025</t>
  </si>
  <si>
    <t>00026</t>
  </si>
  <si>
    <t>00027</t>
  </si>
  <si>
    <t>00028</t>
  </si>
  <si>
    <t>00029</t>
  </si>
  <si>
    <t>00030</t>
  </si>
  <si>
    <t>00031</t>
  </si>
  <si>
    <t>00032</t>
  </si>
  <si>
    <t>00033</t>
  </si>
  <si>
    <t>00034</t>
  </si>
  <si>
    <t>00035</t>
  </si>
  <si>
    <t>00036</t>
  </si>
  <si>
    <t>00037</t>
  </si>
  <si>
    <t>00038</t>
  </si>
  <si>
    <t>00039</t>
  </si>
  <si>
    <t>00040</t>
  </si>
  <si>
    <t>Montant Scheme Fee ( Non présent dans le CRE - Toujours = 0)</t>
  </si>
  <si>
    <t>Montant commission banque Visa/ Mastercard MTBQVMC</t>
  </si>
  <si>
    <t>Non utilisé pour la creation du CRE</t>
  </si>
  <si>
    <t>MarkUp (calcul, Donnée non présent dans le CRE)</t>
  </si>
  <si>
    <t>V10.3</t>
  </si>
  <si>
    <t>Ajouts dans les données à saisir sur l'onglet CREATION CRE TI CB
'- Montant commission commerçant MTTTCITR 
'- Montant Scheme Fee ( Non présent dans le CRE - Toujours = 0)</t>
  </si>
  <si>
    <t>Ajouts dans les données à saisir sur l'onglet CREATION CRE TI VMCde 
'- Montant commission commerçant MTTTCITR 
'- Montant commission banque Visa/ Mastercard MTBQVMC</t>
  </si>
  <si>
    <t>Note 1 : Problémaique des décimales ( Au délà de 2 décimales dans un montant commission, l'outil ne fonctionne pas</t>
  </si>
  <si>
    <t xml:space="preserve">Note 2 : NUARN n'est pas paddé correctement et trop de caractère </t>
  </si>
  <si>
    <t>CM_7_RMFEC PDPSC</t>
  </si>
  <si>
    <t xml:space="preserve">CM_7_RMFEC PDP </t>
  </si>
  <si>
    <t>CM_7_RMFEC VAD</t>
  </si>
  <si>
    <t>CM_8_RMFEC PDP</t>
  </si>
  <si>
    <t>CM_8_RMFEC VAD</t>
  </si>
  <si>
    <t>CM_9_RMFEC VAD</t>
  </si>
  <si>
    <t>CM_10_RMFEC PDPSC</t>
  </si>
  <si>
    <t xml:space="preserve">CM_10_RMFEC PDP </t>
  </si>
  <si>
    <t>CM_12_RMFEC VAD</t>
  </si>
  <si>
    <t>CM_11_RMFEC PDP</t>
  </si>
  <si>
    <t>CM_11_RMFEC VAD</t>
  </si>
  <si>
    <t>CM_10_RMFEC VAD</t>
  </si>
  <si>
    <t xml:space="preserve">CM_7_RMFEC          </t>
  </si>
  <si>
    <t xml:space="preserve">CM_8_RMFEC          </t>
  </si>
  <si>
    <t xml:space="preserve">CM_9_RMFEC          </t>
  </si>
  <si>
    <t xml:space="preserve">CM_10_RMFEC         </t>
  </si>
  <si>
    <t xml:space="preserve">CM_11_RMFEC         </t>
  </si>
  <si>
    <t xml:space="preserve">CM_12_RMFEC         </t>
  </si>
  <si>
    <t xml:space="preserve">60920700180001 </t>
  </si>
  <si>
    <t xml:space="preserve">60921700180001 </t>
  </si>
  <si>
    <t xml:space="preserve">60922700180001 </t>
  </si>
  <si>
    <t xml:space="preserve">60923700180001 </t>
  </si>
  <si>
    <t xml:space="preserve">60924700180001 </t>
  </si>
  <si>
    <t xml:space="preserve">60925700180001 </t>
  </si>
  <si>
    <t xml:space="preserve">9256011   </t>
  </si>
  <si>
    <t xml:space="preserve">9256012   </t>
  </si>
  <si>
    <t xml:space="preserve">9256013   </t>
  </si>
  <si>
    <t xml:space="preserve">9256014   </t>
  </si>
  <si>
    <t xml:space="preserve">9256015   </t>
  </si>
  <si>
    <t xml:space="preserve">9256016   </t>
  </si>
  <si>
    <t xml:space="preserve">9256017   </t>
  </si>
  <si>
    <t xml:space="preserve">9256018   </t>
  </si>
  <si>
    <t xml:space="preserve">9256019   </t>
  </si>
  <si>
    <t xml:space="preserve">9256020   </t>
  </si>
  <si>
    <t xml:space="preserve">CM_7_RMFEC PDPSC        </t>
  </si>
  <si>
    <t xml:space="preserve">CM_7_RMFEC PDP          </t>
  </si>
  <si>
    <t xml:space="preserve">CM_7_RMFEC VAD          </t>
  </si>
  <si>
    <t xml:space="preserve">CM_8_RMFEC PDP          </t>
  </si>
  <si>
    <t xml:space="preserve">CM_8_RMFEC VAD          </t>
  </si>
  <si>
    <t xml:space="preserve">CM_9_RMFEC VAD          </t>
  </si>
  <si>
    <t xml:space="preserve">CM_10_RMFEC PDPSC       </t>
  </si>
  <si>
    <t xml:space="preserve">CM_10_RMFEC PDP         </t>
  </si>
  <si>
    <t xml:space="preserve">CM_10_RMFEC VAD         </t>
  </si>
  <si>
    <t xml:space="preserve">20 RUE CARDINALE    </t>
  </si>
  <si>
    <t>28293060129</t>
  </si>
  <si>
    <t>28293060130</t>
  </si>
  <si>
    <t>28293060131</t>
  </si>
  <si>
    <t>28293060132</t>
  </si>
  <si>
    <t>28293060133</t>
  </si>
  <si>
    <t>28293060134</t>
  </si>
  <si>
    <t xml:space="preserve">8 RUE LOUBET        </t>
  </si>
  <si>
    <t xml:space="preserve">50 RUE MONCLAR      </t>
  </si>
  <si>
    <t xml:space="preserve">1 RUE AUDE          </t>
  </si>
  <si>
    <t xml:space="preserve">50 RUE MAZARINE     </t>
  </si>
  <si>
    <t xml:space="preserve">10 RUE SALLIER      </t>
  </si>
  <si>
    <t>FR5310096000409316698434C59</t>
  </si>
  <si>
    <t>FR5310096000409316698434C58</t>
  </si>
  <si>
    <t>FR5310096000409316698434C60</t>
  </si>
  <si>
    <t>FR5310096000409316698434C61</t>
  </si>
  <si>
    <t>FR5310096000409316698434C62</t>
  </si>
  <si>
    <t>FR5310096000409316698434C63</t>
  </si>
  <si>
    <t>DC92560007</t>
  </si>
  <si>
    <t>DC92560008</t>
  </si>
  <si>
    <t>DC92560009</t>
  </si>
  <si>
    <t>DC92560010</t>
  </si>
  <si>
    <t>DC92560011</t>
  </si>
  <si>
    <t>DC92560012</t>
  </si>
  <si>
    <t>C9256007</t>
  </si>
  <si>
    <t>C9256008</t>
  </si>
  <si>
    <t>C9256009</t>
  </si>
  <si>
    <t>C9256010</t>
  </si>
  <si>
    <t>C9256011</t>
  </si>
  <si>
    <t>C9256012</t>
  </si>
  <si>
    <t>FR7617028922821276386284533</t>
  </si>
  <si>
    <t>FR7617028922821276386284534</t>
  </si>
  <si>
    <t>FR7617028922821276386284535</t>
  </si>
  <si>
    <t>FR7617028922821276386284536</t>
  </si>
  <si>
    <t>FR7617028922821276386284537</t>
  </si>
  <si>
    <t>FR7617028922821276386284538</t>
  </si>
  <si>
    <t>V10.41</t>
  </si>
  <si>
    <t>S. Mougeolle / Theodoros ZAMPETOGLOU</t>
  </si>
  <si>
    <t>S. Mougeolle</t>
  </si>
  <si>
    <t xml:space="preserve">S. Mougeolle </t>
  </si>
  <si>
    <t xml:space="preserve">Correction de alimentation de IDREM p477 pour CB et VMC ( No de remise différent pour Paiement et Remboursement ) </t>
  </si>
  <si>
    <t>V10.42</t>
  </si>
  <si>
    <t xml:space="preserve">CM_11_RMFEC VAD         </t>
  </si>
  <si>
    <t xml:space="preserve">CM_11_RMFEC PDP         </t>
  </si>
  <si>
    <t xml:space="preserve">Correction liste déroulante M36 à M40
Correction dans l'onglet Creation CRE TI VMC de la generation des zones MTINTVMC /MTRVMC/MTBQVMC sur 5 décimales ( et non sur 4) </t>
  </si>
  <si>
    <t>V10.43</t>
  </si>
  <si>
    <t>CM_13_RMFEC PDPSC</t>
  </si>
  <si>
    <t xml:space="preserve">CM_13_RMFEC PDP </t>
  </si>
  <si>
    <t>CM_13_RMFEC VAD</t>
  </si>
  <si>
    <t>CM_14_RMFEC PDP</t>
  </si>
  <si>
    <t>CM_14_RMFEC VAD</t>
  </si>
  <si>
    <t>CM_16_RMFEC VAD</t>
  </si>
  <si>
    <t>CM_16_RMFEC PDPSC</t>
  </si>
  <si>
    <t xml:space="preserve">CM_16_RMFEC PDP </t>
  </si>
  <si>
    <t>CM_17_RMFEC PDP</t>
  </si>
  <si>
    <t>CM_17_RMFEC VAD</t>
  </si>
  <si>
    <t>CM_18_RMFEC VAD</t>
  </si>
  <si>
    <t xml:space="preserve">CM_13_RMFEC         </t>
  </si>
  <si>
    <t xml:space="preserve">CM_14_RMFEC         </t>
  </si>
  <si>
    <t xml:space="preserve">CM_15_RMFEC         </t>
  </si>
  <si>
    <t xml:space="preserve">CM_16_RMFEC         </t>
  </si>
  <si>
    <t>CM_15_RMFEC VAD</t>
  </si>
  <si>
    <t xml:space="preserve">CM_17_RMFEC         </t>
  </si>
  <si>
    <t xml:space="preserve">CM_18_RMFEC         </t>
  </si>
  <si>
    <t xml:space="preserve">60926700180001 </t>
  </si>
  <si>
    <t xml:space="preserve">60927700180001 </t>
  </si>
  <si>
    <t xml:space="preserve">60928700180001 </t>
  </si>
  <si>
    <t xml:space="preserve">60929700180001 </t>
  </si>
  <si>
    <t xml:space="preserve">60930700180001 </t>
  </si>
  <si>
    <t xml:space="preserve">60931700180001 </t>
  </si>
  <si>
    <t xml:space="preserve">9256021   </t>
  </si>
  <si>
    <t xml:space="preserve">9256022   </t>
  </si>
  <si>
    <t xml:space="preserve">9256023   </t>
  </si>
  <si>
    <t xml:space="preserve">9256024   </t>
  </si>
  <si>
    <t xml:space="preserve">9256025   </t>
  </si>
  <si>
    <t xml:space="preserve">9256026   </t>
  </si>
  <si>
    <t xml:space="preserve">9256028   </t>
  </si>
  <si>
    <t xml:space="preserve">9256029   </t>
  </si>
  <si>
    <t xml:space="preserve">9256030   </t>
  </si>
  <si>
    <t>28293060135</t>
  </si>
  <si>
    <t>28293060136</t>
  </si>
  <si>
    <t>28293060137</t>
  </si>
  <si>
    <t>28293060138</t>
  </si>
  <si>
    <t>28293060139</t>
  </si>
  <si>
    <t>16 RUE DE LA CANTAPE</t>
  </si>
  <si>
    <t>78 RUE DE LA FIGAIRA</t>
  </si>
  <si>
    <t>27 AVENUE DE LA CROI</t>
  </si>
  <si>
    <t>5 RUE DU POIDS DU RO</t>
  </si>
  <si>
    <t>132 RUE VINCENT EUVR</t>
  </si>
  <si>
    <t xml:space="preserve">15 RUE DE RETHEL    </t>
  </si>
  <si>
    <t>DC92560013</t>
  </si>
  <si>
    <t>DC92560014</t>
  </si>
  <si>
    <t>DC92560015</t>
  </si>
  <si>
    <t>DC92560016</t>
  </si>
  <si>
    <t>DC92560017</t>
  </si>
  <si>
    <t>DC92560018</t>
  </si>
  <si>
    <t>FR5310096000409316698434C64</t>
  </si>
  <si>
    <t>FR5310096000409316698434C65</t>
  </si>
  <si>
    <t>FR5310096000409316698434C66</t>
  </si>
  <si>
    <t>FR5310096000409316698434C67</t>
  </si>
  <si>
    <t>FR5310096000409316698434C68</t>
  </si>
  <si>
    <t>FR5310096000409316698434C69</t>
  </si>
  <si>
    <t>FR7617028922821276386284539</t>
  </si>
  <si>
    <t>FR7617028922821276386284540</t>
  </si>
  <si>
    <t>FR7617028922821276386284541</t>
  </si>
  <si>
    <t>FR7617028922821276386284542</t>
  </si>
  <si>
    <t>FR7617028922821276386284543</t>
  </si>
  <si>
    <t>FR7617028922821276386284544</t>
  </si>
  <si>
    <t>C9256013</t>
  </si>
  <si>
    <t>C9256014</t>
  </si>
  <si>
    <t>C9256015</t>
  </si>
  <si>
    <t>C9256016</t>
  </si>
  <si>
    <t>C9256017</t>
  </si>
  <si>
    <t>C9256018</t>
  </si>
  <si>
    <t xml:space="preserve">CM_12_RMFEC VAD         </t>
  </si>
  <si>
    <t xml:space="preserve">CM_13_RMFEC PDPSC       </t>
  </si>
  <si>
    <t xml:space="preserve">CM_13_RMFEC PDP         </t>
  </si>
  <si>
    <t xml:space="preserve">CM_13_RMFEC VAD         </t>
  </si>
  <si>
    <t xml:space="preserve">CM_14_RMFEC PDP         </t>
  </si>
  <si>
    <t xml:space="preserve">CM_14_RMFEC VAD         </t>
  </si>
  <si>
    <t xml:space="preserve">CM_15_RMFEC VAD         </t>
  </si>
  <si>
    <t xml:space="preserve">CM_16_RMFEC PDPSC       </t>
  </si>
  <si>
    <t xml:space="preserve">CM_16_RMFEC PDP         </t>
  </si>
  <si>
    <t xml:space="preserve">CM_16_RMFEC VAD         </t>
  </si>
  <si>
    <t xml:space="preserve">CM_17_RMFEC PDP         </t>
  </si>
  <si>
    <t xml:space="preserve">CM_17_RMFEC VAD         </t>
  </si>
  <si>
    <t xml:space="preserve">CM_18_RMFEC VAD         </t>
  </si>
  <si>
    <t>Ajouts des clients utilisés pour le R7 RMFEC dans l'onglet Liste déroulante</t>
  </si>
  <si>
    <t>V10.44</t>
  </si>
  <si>
    <t>oui</t>
  </si>
  <si>
    <t>non</t>
  </si>
  <si>
    <t xml:space="preserve">9256027   </t>
  </si>
  <si>
    <t>V10.45</t>
  </si>
  <si>
    <t>Onglet liste déroulante : Contrat primo CM_16_RMFEC VAD était sur 11 caractères au lieu de 10 caractères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</si>
</sst>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2"/>
      <color theme="8" tint="-0.499984740745262"/>
      <name val="Calibri"/>
      <family val="2"/>
      <scheme val="minor"/>
    </font>
    <font>
      <i/>
      <sz val="12"/>
      <color theme="8" tint="-0.499984740745262"/>
      <name val="Calibri"/>
      <family val="2"/>
      <scheme val="minor"/>
    </font>
    <font>
      <b/>
      <i/>
      <sz val="14"/>
      <color theme="8" tint="-0.499984740745262"/>
      <name val="Calibri"/>
      <family val="2"/>
      <scheme val="minor"/>
    </font>
    <font>
      <i/>
      <sz val="14"/>
      <color theme="8" tint="-0.49998474074526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9"/>
      <color rgb="FFFFFFFF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0" tint="-0.34998626667073579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i/>
      <sz val="12"/>
      <color theme="0" tint="-0.34998626667073579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i/>
      <sz val="8"/>
      <color theme="0" tint="-0.34998626667073579"/>
      <name val="Calibri"/>
      <family val="2"/>
      <scheme val="minor"/>
    </font>
    <font>
      <sz val="11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5B9BD5"/>
      </left>
      <right/>
      <top style="medium">
        <color rgb="FF5B9BD5"/>
      </top>
      <bottom style="medium">
        <color rgb="FF5B9BD5"/>
      </bottom>
      <diagonal/>
    </border>
    <border>
      <left/>
      <right style="medium">
        <color rgb="FF5B9BD5"/>
      </right>
      <top style="medium">
        <color rgb="FF5B9BD5"/>
      </top>
      <bottom style="medium">
        <color rgb="FF5B9BD5"/>
      </bottom>
      <diagonal/>
    </border>
    <border>
      <left style="medium">
        <color rgb="FF9CC2E5"/>
      </left>
      <right style="medium">
        <color rgb="FF9CC2E5"/>
      </right>
      <top/>
      <bottom style="medium">
        <color rgb="FF9CC2E5"/>
      </bottom>
      <diagonal/>
    </border>
    <border>
      <left/>
      <right style="medium">
        <color rgb="FF9CC2E5"/>
      </right>
      <top/>
      <bottom style="medium">
        <color rgb="FF9CC2E5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9" fillId="0" borderId="0" applyFont="0" applyFill="0" applyBorder="0" applyAlignment="0" applyProtection="0"/>
    <xf numFmtId="0" fontId="21" fillId="0" borderId="0"/>
    <xf numFmtId="164" fontId="19" fillId="0" borderId="0" applyFont="0" applyFill="0" applyBorder="0" applyAlignment="0" applyProtection="0"/>
  </cellStyleXfs>
  <cellXfs count="131">
    <xf numFmtId="0" fontId="0" fillId="0" borderId="0" xfId="0"/>
    <xf numFmtId="0" fontId="0" fillId="0" borderId="0" xfId="0" applyFill="1"/>
    <xf numFmtId="0" fontId="0" fillId="0" borderId="0" xfId="0" applyBorder="1"/>
    <xf numFmtId="0" fontId="0" fillId="0" borderId="0" xfId="0" applyFill="1" applyBorder="1"/>
    <xf numFmtId="0" fontId="0" fillId="0" borderId="0" xfId="0" applyNumberFormat="1" applyFill="1" applyBorder="1"/>
    <xf numFmtId="0" fontId="0" fillId="0" borderId="0" xfId="0" applyNumberFormat="1" applyFill="1"/>
    <xf numFmtId="0" fontId="2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1" fillId="0" borderId="0" xfId="0" applyNumberFormat="1" applyFont="1" applyFill="1"/>
    <xf numFmtId="0" fontId="1" fillId="0" borderId="0" xfId="0" applyFont="1" applyFill="1"/>
    <xf numFmtId="0" fontId="5" fillId="2" borderId="0" xfId="0" applyFont="1" applyFill="1"/>
    <xf numFmtId="0" fontId="1" fillId="3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14" fontId="0" fillId="0" borderId="0" xfId="0" applyNumberFormat="1" applyFill="1"/>
    <xf numFmtId="0" fontId="0" fillId="4" borderId="0" xfId="0" applyFill="1"/>
    <xf numFmtId="0" fontId="0" fillId="5" borderId="0" xfId="0" applyFill="1"/>
    <xf numFmtId="0" fontId="1" fillId="0" borderId="0" xfId="0" applyFont="1" applyFill="1" applyBorder="1" applyAlignment="1">
      <alignment horizontal="left"/>
    </xf>
    <xf numFmtId="2" fontId="0" fillId="0" borderId="0" xfId="0" applyNumberFormat="1" applyFill="1" applyBorder="1"/>
    <xf numFmtId="0" fontId="0" fillId="7" borderId="0" xfId="0" applyFill="1"/>
    <xf numFmtId="0" fontId="0" fillId="9" borderId="0" xfId="0" applyNumberFormat="1" applyFill="1" applyBorder="1"/>
    <xf numFmtId="2" fontId="0" fillId="9" borderId="0" xfId="0" applyNumberFormat="1" applyFill="1" applyBorder="1"/>
    <xf numFmtId="0" fontId="0" fillId="9" borderId="0" xfId="0" applyFill="1" applyBorder="1"/>
    <xf numFmtId="14" fontId="0" fillId="9" borderId="0" xfId="0" applyNumberFormat="1" applyFill="1" applyBorder="1"/>
    <xf numFmtId="3" fontId="0" fillId="9" borderId="0" xfId="0" applyNumberFormat="1" applyFill="1" applyBorder="1"/>
    <xf numFmtId="0" fontId="1" fillId="0" borderId="0" xfId="0" applyFont="1" applyBorder="1"/>
    <xf numFmtId="0" fontId="1" fillId="0" borderId="0" xfId="0" applyFont="1" applyFill="1" applyBorder="1"/>
    <xf numFmtId="1" fontId="0" fillId="9" borderId="0" xfId="0" applyNumberFormat="1" applyFill="1" applyBorder="1"/>
    <xf numFmtId="49" fontId="0" fillId="9" borderId="0" xfId="0" applyNumberFormat="1" applyFill="1" applyBorder="1"/>
    <xf numFmtId="49" fontId="0" fillId="0" borderId="0" xfId="0" applyNumberFormat="1" applyBorder="1"/>
    <xf numFmtId="49" fontId="0" fillId="0" borderId="0" xfId="0" applyNumberFormat="1"/>
    <xf numFmtId="0" fontId="0" fillId="9" borderId="0" xfId="0" applyFont="1" applyFill="1" applyBorder="1" applyAlignment="1">
      <alignment horizontal="left"/>
    </xf>
    <xf numFmtId="49" fontId="0" fillId="0" borderId="0" xfId="0" applyNumberFormat="1" applyFill="1" applyBorder="1"/>
    <xf numFmtId="0" fontId="0" fillId="0" borderId="0" xfId="0" applyNumberFormat="1"/>
    <xf numFmtId="49" fontId="0" fillId="9" borderId="0" xfId="0" applyNumberFormat="1" applyFont="1" applyFill="1" applyBorder="1"/>
    <xf numFmtId="0" fontId="4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0" fontId="4" fillId="0" borderId="4" xfId="0" applyFont="1" applyFill="1" applyBorder="1" applyAlignment="1">
      <alignment vertical="center" wrapText="1"/>
    </xf>
    <xf numFmtId="0" fontId="0" fillId="9" borderId="4" xfId="0" applyFill="1" applyBorder="1"/>
    <xf numFmtId="0" fontId="0" fillId="0" borderId="4" xfId="0" applyFill="1" applyBorder="1"/>
    <xf numFmtId="0" fontId="1" fillId="0" borderId="4" xfId="0" applyFont="1" applyFill="1" applyBorder="1" applyAlignment="1">
      <alignment vertical="center"/>
    </xf>
    <xf numFmtId="0" fontId="0" fillId="9" borderId="4" xfId="0" applyNumberFormat="1" applyFill="1" applyBorder="1"/>
    <xf numFmtId="0" fontId="0" fillId="0" borderId="4" xfId="0" applyNumberFormat="1" applyFill="1" applyBorder="1"/>
    <xf numFmtId="0" fontId="4" fillId="10" borderId="3" xfId="0" applyFont="1" applyFill="1" applyBorder="1" applyAlignment="1"/>
    <xf numFmtId="0" fontId="4" fillId="3" borderId="3" xfId="0" applyFont="1" applyFill="1" applyBorder="1" applyAlignment="1"/>
    <xf numFmtId="0" fontId="1" fillId="3" borderId="0" xfId="0" applyNumberFormat="1" applyFont="1" applyFill="1" applyBorder="1"/>
    <xf numFmtId="0" fontId="6" fillId="3" borderId="1" xfId="0" applyFont="1" applyFill="1" applyBorder="1" applyAlignment="1">
      <alignment horizontal="left" wrapText="1"/>
    </xf>
    <xf numFmtId="0" fontId="7" fillId="0" borderId="4" xfId="0" applyFont="1" applyFill="1" applyBorder="1" applyAlignment="1">
      <alignment horizontal="left" wrapText="1"/>
    </xf>
    <xf numFmtId="0" fontId="6" fillId="3" borderId="2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3" borderId="1" xfId="0" applyFont="1" applyFill="1" applyBorder="1" applyAlignment="1">
      <alignment horizontal="left" wrapText="1"/>
    </xf>
    <xf numFmtId="0" fontId="8" fillId="3" borderId="2" xfId="0" applyFont="1" applyFill="1" applyBorder="1" applyAlignment="1">
      <alignment horizontal="left" wrapText="1"/>
    </xf>
    <xf numFmtId="0" fontId="9" fillId="3" borderId="1" xfId="0" applyFont="1" applyFill="1" applyBorder="1" applyAlignment="1">
      <alignment horizontal="left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left" wrapText="1"/>
    </xf>
    <xf numFmtId="0" fontId="1" fillId="3" borderId="7" xfId="0" applyFont="1" applyFill="1" applyBorder="1" applyAlignment="1">
      <alignment horizontal="left"/>
    </xf>
    <xf numFmtId="0" fontId="14" fillId="11" borderId="13" xfId="0" applyFont="1" applyFill="1" applyBorder="1" applyAlignment="1">
      <alignment horizontal="center" vertical="center" wrapText="1"/>
    </xf>
    <xf numFmtId="0" fontId="14" fillId="11" borderId="14" xfId="0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justify" vertical="center" wrapText="1"/>
    </xf>
    <xf numFmtId="0" fontId="16" fillId="0" borderId="16" xfId="0" applyFont="1" applyBorder="1" applyAlignment="1">
      <alignment horizontal="justify" vertical="center" wrapText="1"/>
    </xf>
    <xf numFmtId="0" fontId="17" fillId="12" borderId="15" xfId="0" applyFont="1" applyFill="1" applyBorder="1" applyAlignment="1">
      <alignment horizontal="justify" vertical="center" wrapText="1"/>
    </xf>
    <xf numFmtId="0" fontId="18" fillId="12" borderId="16" xfId="0" applyFont="1" applyFill="1" applyBorder="1" applyAlignment="1">
      <alignment horizontal="justify" vertical="center" wrapText="1"/>
    </xf>
    <xf numFmtId="0" fontId="17" fillId="0" borderId="15" xfId="0" applyFont="1" applyBorder="1" applyAlignment="1">
      <alignment horizontal="justify" vertical="center" wrapText="1"/>
    </xf>
    <xf numFmtId="0" fontId="18" fillId="0" borderId="16" xfId="0" applyFont="1" applyBorder="1" applyAlignment="1">
      <alignment horizontal="justify" vertical="center" wrapText="1"/>
    </xf>
    <xf numFmtId="0" fontId="1" fillId="0" borderId="18" xfId="0" applyFont="1" applyFill="1" applyBorder="1" applyAlignment="1">
      <alignment vertical="center"/>
    </xf>
    <xf numFmtId="0" fontId="4" fillId="0" borderId="18" xfId="0" applyFont="1" applyFill="1" applyBorder="1" applyAlignment="1">
      <alignment vertical="center" wrapText="1"/>
    </xf>
    <xf numFmtId="0" fontId="7" fillId="0" borderId="18" xfId="0" applyFont="1" applyFill="1" applyBorder="1" applyAlignment="1">
      <alignment horizontal="left" wrapText="1"/>
    </xf>
    <xf numFmtId="0" fontId="1" fillId="3" borderId="18" xfId="0" applyFont="1" applyFill="1" applyBorder="1" applyAlignment="1">
      <alignment horizontal="left" wrapText="1"/>
    </xf>
    <xf numFmtId="2" fontId="0" fillId="9" borderId="18" xfId="0" applyNumberFormat="1" applyFill="1" applyBorder="1"/>
    <xf numFmtId="0" fontId="4" fillId="8" borderId="0" xfId="0" applyFont="1" applyFill="1" applyBorder="1" applyAlignment="1">
      <alignment vertical="center"/>
    </xf>
    <xf numFmtId="2" fontId="0" fillId="0" borderId="18" xfId="0" applyNumberFormat="1" applyFill="1" applyBorder="1"/>
    <xf numFmtId="0" fontId="0" fillId="0" borderId="18" xfId="0" applyFill="1" applyBorder="1"/>
    <xf numFmtId="0" fontId="6" fillId="3" borderId="0" xfId="0" applyFont="1" applyFill="1" applyBorder="1" applyAlignment="1">
      <alignment horizontal="left" wrapText="1"/>
    </xf>
    <xf numFmtId="0" fontId="4" fillId="6" borderId="0" xfId="0" applyFont="1" applyFill="1" applyBorder="1" applyAlignment="1">
      <alignment vertical="center" wrapText="1"/>
    </xf>
    <xf numFmtId="0" fontId="4" fillId="8" borderId="12" xfId="0" applyFont="1" applyFill="1" applyBorder="1" applyAlignment="1">
      <alignment vertical="center"/>
    </xf>
    <xf numFmtId="0" fontId="4" fillId="8" borderId="17" xfId="0" applyFont="1" applyFill="1" applyBorder="1" applyAlignment="1">
      <alignment vertical="center"/>
    </xf>
    <xf numFmtId="0" fontId="4" fillId="6" borderId="4" xfId="0" applyFont="1" applyFill="1" applyBorder="1" applyAlignment="1">
      <alignment vertical="center" wrapText="1"/>
    </xf>
    <xf numFmtId="0" fontId="4" fillId="8" borderId="4" xfId="0" applyFont="1" applyFill="1" applyBorder="1" applyAlignment="1">
      <alignment vertical="center"/>
    </xf>
    <xf numFmtId="49" fontId="0" fillId="0" borderId="0" xfId="1" applyNumberFormat="1" applyFont="1"/>
    <xf numFmtId="0" fontId="20" fillId="0" borderId="0" xfId="0" applyFont="1"/>
    <xf numFmtId="0" fontId="7" fillId="0" borderId="5" xfId="0" applyFont="1" applyFill="1" applyBorder="1" applyAlignment="1">
      <alignment horizontal="left" wrapText="1"/>
    </xf>
    <xf numFmtId="14" fontId="0" fillId="9" borderId="5" xfId="0" applyNumberFormat="1" applyFill="1" applyBorder="1"/>
    <xf numFmtId="0" fontId="4" fillId="8" borderId="5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left" wrapText="1"/>
    </xf>
    <xf numFmtId="0" fontId="0" fillId="0" borderId="0" xfId="0"/>
    <xf numFmtId="14" fontId="0" fillId="0" borderId="0" xfId="0" applyNumberFormat="1"/>
    <xf numFmtId="0" fontId="0" fillId="13" borderId="0" xfId="0" applyFill="1"/>
    <xf numFmtId="49" fontId="0" fillId="0" borderId="0" xfId="0" applyNumberFormat="1" applyAlignment="1">
      <alignment horizontal="left"/>
    </xf>
    <xf numFmtId="49" fontId="22" fillId="0" borderId="0" xfId="0" applyNumberFormat="1" applyFont="1"/>
    <xf numFmtId="49" fontId="0" fillId="0" borderId="0" xfId="0" applyNumberFormat="1" applyBorder="1"/>
    <xf numFmtId="0" fontId="0" fillId="8" borderId="0" xfId="0" applyFill="1"/>
    <xf numFmtId="0" fontId="23" fillId="0" borderId="0" xfId="0" applyFont="1"/>
    <xf numFmtId="0" fontId="25" fillId="14" borderId="0" xfId="0" applyFont="1" applyFill="1" applyBorder="1" applyAlignment="1">
      <alignment vertical="center"/>
    </xf>
    <xf numFmtId="0" fontId="26" fillId="14" borderId="0" xfId="0" applyFont="1" applyFill="1" applyBorder="1" applyAlignment="1">
      <alignment vertical="center"/>
    </xf>
    <xf numFmtId="0" fontId="25" fillId="14" borderId="0" xfId="0" applyFont="1" applyFill="1" applyAlignment="1">
      <alignment vertical="center" wrapText="1"/>
    </xf>
    <xf numFmtId="0" fontId="27" fillId="14" borderId="0" xfId="0" applyFont="1" applyFill="1" applyBorder="1" applyAlignment="1">
      <alignment horizontal="left" wrapText="1"/>
    </xf>
    <xf numFmtId="2" fontId="28" fillId="14" borderId="0" xfId="0" applyNumberFormat="1" applyFont="1" applyFill="1" applyBorder="1"/>
    <xf numFmtId="0" fontId="28" fillId="14" borderId="0" xfId="0" applyFont="1" applyFill="1" applyBorder="1"/>
    <xf numFmtId="0" fontId="29" fillId="14" borderId="0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26" fillId="14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left" wrapText="1"/>
    </xf>
    <xf numFmtId="0" fontId="1" fillId="3" borderId="1" xfId="0" applyFont="1" applyFill="1" applyBorder="1" applyAlignment="1">
      <alignment horizontal="left" vertical="center" wrapText="1"/>
    </xf>
    <xf numFmtId="0" fontId="1" fillId="3" borderId="7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0" fontId="0" fillId="0" borderId="0" xfId="0" applyAlignment="1">
      <alignment wrapText="1"/>
    </xf>
    <xf numFmtId="49" fontId="0" fillId="0" borderId="0" xfId="0" applyNumberFormat="1" applyFill="1"/>
    <xf numFmtId="0" fontId="30" fillId="15" borderId="0" xfId="0" applyFont="1" applyFill="1" applyAlignment="1">
      <alignment horizontal="right" vertical="center"/>
    </xf>
    <xf numFmtId="0" fontId="0" fillId="16" borderId="0" xfId="0" applyNumberFormat="1" applyFill="1" applyBorder="1"/>
    <xf numFmtId="0" fontId="4" fillId="6" borderId="0" xfId="0" applyFont="1" applyFill="1" applyBorder="1" applyAlignment="1">
      <alignment horizontal="center" vertical="center" wrapText="1"/>
    </xf>
  </cellXfs>
  <cellStyles count="4">
    <cellStyle name="Milliers" xfId="1" builtinId="3"/>
    <cellStyle name="Milliers 2" xfId="3" xr:uid="{00000000-0005-0000-0000-000001000000}"/>
    <cellStyle name="Normal" xfId="0" builtinId="0"/>
    <cellStyle name="Normal 2" xfId="2" xr:uid="{00000000-0005-0000-0000-000003000000}"/>
  </cellStyles>
  <dxfs count="11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3CCFF"/>
      <color rgb="FFFF7C80"/>
      <color rgb="FF3333FF"/>
      <color rgb="FFFFCCCC"/>
      <color rgb="FFCCFFFF"/>
      <color rgb="FFCC99FF"/>
      <color rgb="FFFF0066"/>
      <color rgb="FFFFFFCC"/>
      <color rgb="FF6666FF"/>
      <color rgb="FF33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E13"/>
  <sheetViews>
    <sheetView workbookViewId="0">
      <selection activeCell="E13" sqref="E13"/>
    </sheetView>
  </sheetViews>
  <sheetFormatPr baseColWidth="10" defaultRowHeight="14.4" x14ac:dyDescent="0.3"/>
  <cols>
    <col min="1" max="1" width="45.88671875" bestFit="1" customWidth="1"/>
    <col min="3" max="3" width="35.6640625" bestFit="1" customWidth="1"/>
    <col min="5" max="5" width="73.5546875" bestFit="1" customWidth="1"/>
  </cols>
  <sheetData>
    <row r="1" spans="1:5" x14ac:dyDescent="0.3">
      <c r="A1" s="101" t="s">
        <v>956</v>
      </c>
      <c r="B1" s="101" t="s">
        <v>957</v>
      </c>
      <c r="C1" s="101" t="s">
        <v>958</v>
      </c>
      <c r="D1" s="101" t="s">
        <v>959</v>
      </c>
    </row>
    <row r="2" spans="1:5" x14ac:dyDescent="0.3">
      <c r="A2" s="99" t="s">
        <v>960</v>
      </c>
      <c r="B2" s="99" t="s">
        <v>961</v>
      </c>
      <c r="C2" s="99" t="s">
        <v>962</v>
      </c>
      <c r="D2" s="100">
        <v>44377</v>
      </c>
    </row>
    <row r="3" spans="1:5" x14ac:dyDescent="0.3">
      <c r="A3" s="99" t="s">
        <v>1018</v>
      </c>
      <c r="B3" s="99" t="s">
        <v>1019</v>
      </c>
      <c r="C3" s="99" t="s">
        <v>1241</v>
      </c>
      <c r="D3" s="100">
        <v>44398</v>
      </c>
      <c r="E3" t="s">
        <v>1020</v>
      </c>
    </row>
    <row r="4" spans="1:5" x14ac:dyDescent="0.3">
      <c r="A4" s="99" t="s">
        <v>1018</v>
      </c>
      <c r="B4" s="99" t="s">
        <v>1104</v>
      </c>
      <c r="C4" s="99" t="s">
        <v>1241</v>
      </c>
      <c r="D4" s="100">
        <v>44403</v>
      </c>
      <c r="E4" t="s">
        <v>1105</v>
      </c>
    </row>
    <row r="5" spans="1:5" ht="43.2" x14ac:dyDescent="0.3">
      <c r="A5" s="99" t="s">
        <v>1018</v>
      </c>
      <c r="B5" s="99" t="s">
        <v>1155</v>
      </c>
      <c r="C5" s="99" t="s">
        <v>1241</v>
      </c>
      <c r="D5" s="100">
        <v>44403</v>
      </c>
      <c r="E5" s="126" t="s">
        <v>1156</v>
      </c>
    </row>
    <row r="6" spans="1:5" ht="43.2" x14ac:dyDescent="0.3">
      <c r="B6" s="99" t="s">
        <v>1155</v>
      </c>
      <c r="C6" s="99" t="s">
        <v>1241</v>
      </c>
      <c r="D6" s="100">
        <v>44403</v>
      </c>
      <c r="E6" s="126" t="s">
        <v>1157</v>
      </c>
    </row>
    <row r="7" spans="1:5" x14ac:dyDescent="0.3">
      <c r="E7" t="s">
        <v>1158</v>
      </c>
    </row>
    <row r="8" spans="1:5" x14ac:dyDescent="0.3">
      <c r="E8" t="s">
        <v>1159</v>
      </c>
    </row>
    <row r="9" spans="1:5" x14ac:dyDescent="0.3">
      <c r="B9" s="99" t="s">
        <v>1239</v>
      </c>
      <c r="C9" s="99" t="s">
        <v>1240</v>
      </c>
      <c r="D9" s="100">
        <v>44405</v>
      </c>
      <c r="E9" s="99" t="s">
        <v>1105</v>
      </c>
    </row>
    <row r="10" spans="1:5" x14ac:dyDescent="0.3">
      <c r="B10" s="99" t="s">
        <v>1244</v>
      </c>
      <c r="C10" s="99" t="s">
        <v>1242</v>
      </c>
      <c r="D10" s="100">
        <v>44405</v>
      </c>
      <c r="E10" t="s">
        <v>1243</v>
      </c>
    </row>
    <row r="11" spans="1:5" ht="43.2" x14ac:dyDescent="0.3">
      <c r="B11" s="99" t="s">
        <v>1248</v>
      </c>
      <c r="C11" s="99" t="s">
        <v>1242</v>
      </c>
      <c r="D11" s="100">
        <v>44412</v>
      </c>
      <c r="E11" s="126" t="s">
        <v>1247</v>
      </c>
    </row>
    <row r="12" spans="1:5" x14ac:dyDescent="0.3">
      <c r="B12" t="s">
        <v>1331</v>
      </c>
      <c r="C12" s="99" t="s">
        <v>1240</v>
      </c>
      <c r="D12" s="100">
        <v>44413</v>
      </c>
      <c r="E12" s="99" t="s">
        <v>1330</v>
      </c>
    </row>
    <row r="13" spans="1:5" x14ac:dyDescent="0.3">
      <c r="B13" s="99" t="s">
        <v>1335</v>
      </c>
      <c r="C13" s="99" t="s">
        <v>1240</v>
      </c>
      <c r="D13" s="100">
        <v>44441</v>
      </c>
      <c r="E13" t="s">
        <v>1336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CH507"/>
  <sheetViews>
    <sheetView tabSelected="1" zoomScale="82" zoomScaleNormal="82" workbookViewId="0">
      <pane xSplit="15" ySplit="7" topLeftCell="X8" activePane="bottomRight" state="frozen"/>
      <selection pane="topRight" activeCell="P1" sqref="P1"/>
      <selection pane="bottomLeft" activeCell="A8" sqref="A8"/>
      <selection pane="bottomRight" activeCell="C29" sqref="C29:C30"/>
    </sheetView>
  </sheetViews>
  <sheetFormatPr baseColWidth="10" defaultColWidth="10.88671875" defaultRowHeight="14.4" x14ac:dyDescent="0.3"/>
  <cols>
    <col min="1" max="1" width="21.6640625" style="3" customWidth="1"/>
    <col min="2" max="2" width="18" style="3" bestFit="1" customWidth="1"/>
    <col min="3" max="3" width="23.88671875" style="3" customWidth="1"/>
    <col min="4" max="4" width="11.44140625" style="3" customWidth="1"/>
    <col min="5" max="5" width="10.88671875" style="3"/>
    <col min="6" max="6" width="16.6640625" style="1" bestFit="1" customWidth="1"/>
    <col min="7" max="7" width="21.33203125" style="3" bestFit="1" customWidth="1"/>
    <col min="8" max="8" width="16.6640625" style="3" bestFit="1" customWidth="1"/>
    <col min="9" max="9" width="16.6640625" style="3" customWidth="1"/>
    <col min="10" max="10" width="14.109375" style="3" bestFit="1" customWidth="1"/>
    <col min="11" max="11" width="16.5546875" style="3" customWidth="1"/>
    <col min="12" max="12" width="12.44140625" style="112" customWidth="1"/>
    <col min="13" max="14" width="8.88671875" style="3" customWidth="1"/>
    <col min="15" max="15" width="9.6640625" style="40" customWidth="1"/>
    <col min="16" max="16" width="22.88671875" style="9" customWidth="1"/>
    <col min="17" max="17" width="18.6640625" style="1" customWidth="1"/>
    <col min="18" max="18" width="19.5546875" style="1" customWidth="1"/>
    <col min="19" max="19" width="19.5546875" style="19" customWidth="1"/>
    <col min="20" max="22" width="19.5546875" style="1" customWidth="1"/>
    <col min="23" max="23" width="41.33203125" style="1" bestFit="1" customWidth="1"/>
    <col min="24" max="24" width="19.5546875" style="1" customWidth="1"/>
    <col min="25" max="25" width="25.109375" style="1" customWidth="1"/>
    <col min="26" max="29" width="19.5546875" style="1" customWidth="1"/>
    <col min="30" max="30" width="22.109375" style="19" customWidth="1"/>
    <col min="31" max="37" width="19.5546875" style="1" customWidth="1"/>
    <col min="38" max="38" width="26.5546875" style="1" customWidth="1"/>
    <col min="39" max="40" width="19.5546875" style="1" customWidth="1"/>
    <col min="41" max="41" width="21.33203125" style="1" bestFit="1" customWidth="1"/>
    <col min="42" max="58" width="19.5546875" style="1" customWidth="1"/>
    <col min="59" max="59" width="20.88671875" style="1" bestFit="1" customWidth="1"/>
    <col min="60" max="64" width="19.5546875" style="1" customWidth="1"/>
    <col min="65" max="66" width="20.88671875" style="1" bestFit="1" customWidth="1"/>
    <col min="67" max="69" width="19.5546875" style="1" customWidth="1"/>
    <col min="70" max="70" width="38.109375" style="1" bestFit="1" customWidth="1"/>
    <col min="71" max="73" width="19.5546875" style="1" customWidth="1"/>
    <col min="74" max="74" width="31.6640625" style="1" bestFit="1" customWidth="1"/>
    <col min="75" max="76" width="19.5546875" style="1" customWidth="1"/>
    <col min="77" max="77" width="62.44140625" style="1" customWidth="1"/>
    <col min="78" max="86" width="19.5546875" style="1" customWidth="1"/>
    <col min="87" max="16384" width="10.88671875" style="1"/>
  </cols>
  <sheetData>
    <row r="1" spans="1:86" s="10" customFormat="1" ht="18.600000000000001" customHeight="1" x14ac:dyDescent="0.35">
      <c r="A1" s="130" t="s">
        <v>605</v>
      </c>
      <c r="B1" s="130"/>
      <c r="C1" s="130"/>
      <c r="D1" s="130"/>
      <c r="E1" s="130"/>
      <c r="F1" s="82" t="s">
        <v>606</v>
      </c>
      <c r="G1" s="82"/>
      <c r="H1" s="82"/>
      <c r="I1" s="82"/>
      <c r="J1" s="82"/>
      <c r="K1" s="82"/>
      <c r="L1" s="107"/>
      <c r="M1" s="82"/>
      <c r="N1" s="82"/>
      <c r="O1" s="90"/>
      <c r="P1" s="45"/>
      <c r="Q1" s="44" t="s">
        <v>607</v>
      </c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</row>
    <row r="2" spans="1:86" s="12" customFormat="1" ht="18.600000000000001" hidden="1" customHeight="1" x14ac:dyDescent="0.3">
      <c r="A2" s="35"/>
      <c r="B2" s="35"/>
      <c r="C2" s="66"/>
      <c r="D2" s="36"/>
      <c r="E2" s="36"/>
      <c r="F2" s="36"/>
      <c r="G2" s="36"/>
      <c r="H2" s="36"/>
      <c r="I2" s="36"/>
      <c r="J2" s="36"/>
      <c r="K2" s="36"/>
      <c r="L2" s="108"/>
      <c r="M2" s="36"/>
      <c r="N2" s="36"/>
      <c r="O2" s="41"/>
      <c r="P2" s="13" t="s">
        <v>184</v>
      </c>
      <c r="Q2" s="12">
        <v>1</v>
      </c>
      <c r="R2" s="12">
        <v>3</v>
      </c>
      <c r="S2" s="12">
        <v>9</v>
      </c>
      <c r="T2" s="12">
        <v>11</v>
      </c>
      <c r="U2" s="12">
        <v>16</v>
      </c>
      <c r="V2" s="12">
        <v>21</v>
      </c>
      <c r="W2" s="12">
        <v>23</v>
      </c>
      <c r="X2" s="12">
        <v>26</v>
      </c>
      <c r="Y2" s="12">
        <v>30</v>
      </c>
      <c r="Z2" s="12">
        <v>32</v>
      </c>
      <c r="AA2" s="12">
        <v>34</v>
      </c>
      <c r="AB2" s="12">
        <v>35</v>
      </c>
      <c r="AC2" s="12">
        <v>40</v>
      </c>
      <c r="AD2" s="12">
        <v>45</v>
      </c>
      <c r="AE2" s="12">
        <v>64</v>
      </c>
      <c r="AF2" s="12">
        <v>72</v>
      </c>
      <c r="AG2" s="12">
        <v>87</v>
      </c>
      <c r="AH2" s="12">
        <v>103</v>
      </c>
      <c r="AI2" s="12">
        <v>106</v>
      </c>
      <c r="AJ2" s="12">
        <v>107</v>
      </c>
      <c r="AK2" s="12">
        <v>110</v>
      </c>
      <c r="AL2" s="12">
        <v>111</v>
      </c>
      <c r="AM2" s="12">
        <v>134</v>
      </c>
      <c r="AN2" s="12">
        <v>137</v>
      </c>
      <c r="AO2" s="12">
        <v>145</v>
      </c>
      <c r="AP2" s="12">
        <v>165</v>
      </c>
      <c r="AQ2" s="12">
        <v>167</v>
      </c>
      <c r="AR2" s="12">
        <v>170</v>
      </c>
      <c r="AS2" s="12">
        <v>190</v>
      </c>
      <c r="AT2" s="12">
        <v>202</v>
      </c>
      <c r="AU2" s="12">
        <v>206</v>
      </c>
      <c r="AV2" s="12">
        <v>207</v>
      </c>
      <c r="AW2" s="12">
        <v>212</v>
      </c>
      <c r="AX2" s="12">
        <v>217</v>
      </c>
      <c r="AY2" s="12">
        <v>228</v>
      </c>
      <c r="AZ2" s="12">
        <v>230</v>
      </c>
      <c r="BA2" s="12">
        <v>233</v>
      </c>
      <c r="BB2" s="12">
        <v>239</v>
      </c>
      <c r="BC2" s="12">
        <v>249</v>
      </c>
      <c r="BD2" s="12">
        <v>252</v>
      </c>
      <c r="BE2" s="12">
        <v>286</v>
      </c>
      <c r="BF2" s="12">
        <v>289</v>
      </c>
      <c r="BG2" s="12">
        <v>291</v>
      </c>
      <c r="BH2" s="12">
        <v>307</v>
      </c>
      <c r="BI2" s="12">
        <v>328</v>
      </c>
      <c r="BJ2" s="12">
        <v>352</v>
      </c>
      <c r="BK2" s="12">
        <v>358</v>
      </c>
      <c r="BL2" s="12">
        <v>364</v>
      </c>
      <c r="BM2" s="12">
        <v>369</v>
      </c>
      <c r="BN2" s="12">
        <v>385</v>
      </c>
      <c r="BO2" s="12">
        <v>401</v>
      </c>
      <c r="BP2" s="12">
        <v>402</v>
      </c>
      <c r="BQ2" s="12">
        <v>406</v>
      </c>
      <c r="BR2" s="12">
        <v>414</v>
      </c>
      <c r="BS2" s="12">
        <v>426</v>
      </c>
      <c r="BT2" s="12">
        <v>438</v>
      </c>
      <c r="BU2" s="12">
        <v>439</v>
      </c>
      <c r="BV2" s="12">
        <v>444</v>
      </c>
      <c r="BW2" s="12">
        <v>463</v>
      </c>
      <c r="BX2" s="12">
        <v>471</v>
      </c>
      <c r="BY2" s="12">
        <v>477</v>
      </c>
      <c r="BZ2" s="12">
        <v>502</v>
      </c>
      <c r="CA2" s="12">
        <v>541</v>
      </c>
      <c r="CB2" s="12">
        <v>542</v>
      </c>
      <c r="CC2" s="12">
        <v>543</v>
      </c>
      <c r="CD2" s="12">
        <v>546</v>
      </c>
      <c r="CE2" s="12">
        <v>553</v>
      </c>
      <c r="CF2" s="12">
        <v>558</v>
      </c>
      <c r="CG2" s="12">
        <v>658</v>
      </c>
      <c r="CH2" s="12">
        <v>670</v>
      </c>
    </row>
    <row r="3" spans="1:86" s="12" customFormat="1" ht="18.600000000000001" hidden="1" customHeight="1" x14ac:dyDescent="0.3">
      <c r="A3" s="35"/>
      <c r="B3" s="35"/>
      <c r="C3" s="66"/>
      <c r="D3" s="36"/>
      <c r="E3" s="36"/>
      <c r="F3" s="36"/>
      <c r="G3" s="36"/>
      <c r="H3" s="36"/>
      <c r="I3" s="36"/>
      <c r="J3" s="36"/>
      <c r="K3" s="36"/>
      <c r="L3" s="108"/>
      <c r="M3" s="36"/>
      <c r="N3" s="36"/>
      <c r="O3" s="41"/>
      <c r="P3" s="13" t="s">
        <v>99</v>
      </c>
      <c r="Q3" s="6">
        <v>2</v>
      </c>
      <c r="R3" s="6">
        <v>6</v>
      </c>
      <c r="S3" s="6">
        <v>2</v>
      </c>
      <c r="T3" s="6">
        <v>5</v>
      </c>
      <c r="U3" s="6">
        <v>5</v>
      </c>
      <c r="V3" s="6">
        <v>2</v>
      </c>
      <c r="W3" s="6">
        <v>3</v>
      </c>
      <c r="X3" s="6">
        <v>4</v>
      </c>
      <c r="Y3" s="6">
        <v>2</v>
      </c>
      <c r="Z3" s="6">
        <v>2</v>
      </c>
      <c r="AA3" s="6">
        <v>1</v>
      </c>
      <c r="AB3" s="6">
        <v>5</v>
      </c>
      <c r="AC3" s="6">
        <v>5</v>
      </c>
      <c r="AD3" s="6">
        <v>19</v>
      </c>
      <c r="AE3" s="6">
        <v>8</v>
      </c>
      <c r="AF3" s="6">
        <v>15</v>
      </c>
      <c r="AG3" s="6">
        <v>16</v>
      </c>
      <c r="AH3" s="6">
        <v>3</v>
      </c>
      <c r="AI3" s="6">
        <v>1</v>
      </c>
      <c r="AJ3" s="6">
        <v>3</v>
      </c>
      <c r="AK3" s="6">
        <v>1</v>
      </c>
      <c r="AL3" s="6">
        <v>23</v>
      </c>
      <c r="AM3" s="6">
        <v>3</v>
      </c>
      <c r="AN3" s="6">
        <v>8</v>
      </c>
      <c r="AO3" s="6">
        <v>20</v>
      </c>
      <c r="AP3" s="6">
        <v>2</v>
      </c>
      <c r="AQ3" s="6">
        <v>3</v>
      </c>
      <c r="AR3" s="6">
        <v>20</v>
      </c>
      <c r="AS3" s="6">
        <v>12</v>
      </c>
      <c r="AT3" s="6">
        <v>4</v>
      </c>
      <c r="AU3" s="6">
        <v>1</v>
      </c>
      <c r="AV3" s="6">
        <v>5</v>
      </c>
      <c r="AW3" s="6">
        <v>5</v>
      </c>
      <c r="AX3" s="6">
        <v>11</v>
      </c>
      <c r="AY3" s="6">
        <v>2</v>
      </c>
      <c r="AZ3" s="6">
        <v>3</v>
      </c>
      <c r="BA3" s="6">
        <v>6</v>
      </c>
      <c r="BB3" s="6">
        <v>10</v>
      </c>
      <c r="BC3" s="6">
        <v>3</v>
      </c>
      <c r="BD3" s="6">
        <v>34</v>
      </c>
      <c r="BE3" s="6">
        <v>3</v>
      </c>
      <c r="BF3" s="6">
        <v>2</v>
      </c>
      <c r="BG3" s="6">
        <v>16</v>
      </c>
      <c r="BH3" s="6">
        <v>21</v>
      </c>
      <c r="BI3" s="6">
        <v>24</v>
      </c>
      <c r="BJ3" s="6">
        <v>6</v>
      </c>
      <c r="BK3" s="6">
        <v>6</v>
      </c>
      <c r="BL3" s="6">
        <v>5</v>
      </c>
      <c r="BM3" s="6">
        <v>16</v>
      </c>
      <c r="BN3" s="6">
        <v>16</v>
      </c>
      <c r="BO3" s="6">
        <v>1</v>
      </c>
      <c r="BP3" s="6">
        <v>4</v>
      </c>
      <c r="BQ3" s="6">
        <v>8</v>
      </c>
      <c r="BR3" s="6">
        <v>12</v>
      </c>
      <c r="BS3" s="6">
        <v>12</v>
      </c>
      <c r="BT3" s="6">
        <v>1</v>
      </c>
      <c r="BU3" s="6">
        <v>5</v>
      </c>
      <c r="BV3" s="6">
        <v>19</v>
      </c>
      <c r="BW3" s="6">
        <v>8</v>
      </c>
      <c r="BX3" s="6">
        <v>6</v>
      </c>
      <c r="BY3" s="6">
        <v>25</v>
      </c>
      <c r="BZ3" s="6">
        <v>39</v>
      </c>
      <c r="CA3" s="6">
        <v>1</v>
      </c>
      <c r="CB3" s="6">
        <v>1</v>
      </c>
      <c r="CC3" s="6">
        <v>3</v>
      </c>
      <c r="CD3" s="6">
        <v>7</v>
      </c>
      <c r="CE3" s="6">
        <v>5</v>
      </c>
      <c r="CF3" s="6">
        <v>100</v>
      </c>
      <c r="CG3" s="6">
        <v>12</v>
      </c>
      <c r="CH3" s="6">
        <v>332</v>
      </c>
    </row>
    <row r="4" spans="1:86" s="12" customFormat="1" ht="87.6" hidden="1" customHeight="1" x14ac:dyDescent="0.3">
      <c r="A4" s="35"/>
      <c r="B4" s="35"/>
      <c r="C4" s="66"/>
      <c r="D4" s="37"/>
      <c r="E4" s="36"/>
      <c r="F4" s="36"/>
      <c r="G4" s="36"/>
      <c r="H4" s="36"/>
      <c r="I4" s="36"/>
      <c r="J4" s="36"/>
      <c r="K4" s="36"/>
      <c r="L4" s="108"/>
      <c r="M4" s="36"/>
      <c r="N4" s="36"/>
      <c r="O4" s="41"/>
      <c r="P4" s="13" t="s">
        <v>267</v>
      </c>
      <c r="Q4" s="6" t="s">
        <v>106</v>
      </c>
      <c r="R4" s="6" t="s">
        <v>108</v>
      </c>
      <c r="S4" s="6" t="s">
        <v>208</v>
      </c>
      <c r="T4" s="7" t="s">
        <v>186</v>
      </c>
      <c r="U4" s="7" t="s">
        <v>110</v>
      </c>
      <c r="V4" s="6" t="s">
        <v>113</v>
      </c>
      <c r="W4" s="6" t="s">
        <v>207</v>
      </c>
      <c r="X4" s="6" t="s">
        <v>115</v>
      </c>
      <c r="Y4" s="6">
        <v>0</v>
      </c>
      <c r="Z4" s="6">
        <v>0</v>
      </c>
      <c r="AA4" s="6" t="s">
        <v>119</v>
      </c>
      <c r="AB4" s="6" t="s">
        <v>121</v>
      </c>
      <c r="AC4" s="6" t="s">
        <v>187</v>
      </c>
      <c r="AD4" s="6" t="s">
        <v>188</v>
      </c>
      <c r="AE4" s="6" t="s">
        <v>189</v>
      </c>
      <c r="AF4" s="6" t="s">
        <v>190</v>
      </c>
      <c r="AG4" s="6" t="s">
        <v>235</v>
      </c>
      <c r="AH4" s="6" t="s">
        <v>191</v>
      </c>
      <c r="AI4" s="6" t="s">
        <v>127</v>
      </c>
      <c r="AJ4" s="6" t="s">
        <v>209</v>
      </c>
      <c r="AK4" s="6" t="s">
        <v>192</v>
      </c>
      <c r="AL4" s="6" t="s">
        <v>130</v>
      </c>
      <c r="AM4" s="6" t="s">
        <v>132</v>
      </c>
      <c r="AN4" s="6" t="s">
        <v>236</v>
      </c>
      <c r="AO4" s="6" t="s">
        <v>134</v>
      </c>
      <c r="AP4" s="6" t="s">
        <v>136</v>
      </c>
      <c r="AQ4" s="6" t="s">
        <v>138</v>
      </c>
      <c r="AR4" s="6" t="s">
        <v>140</v>
      </c>
      <c r="AS4" s="6" t="s">
        <v>142</v>
      </c>
      <c r="AT4" s="6" t="s">
        <v>144</v>
      </c>
      <c r="AU4" s="6" t="s">
        <v>146</v>
      </c>
      <c r="AV4" s="6" t="s">
        <v>193</v>
      </c>
      <c r="AW4" s="6" t="s">
        <v>194</v>
      </c>
      <c r="AX4" s="6" t="s">
        <v>195</v>
      </c>
      <c r="AY4" s="6" t="s">
        <v>151</v>
      </c>
      <c r="AZ4" s="6" t="s">
        <v>153</v>
      </c>
      <c r="BA4" s="6" t="s">
        <v>154</v>
      </c>
      <c r="BB4" s="6" t="s">
        <v>196</v>
      </c>
      <c r="BC4" s="6" t="s">
        <v>197</v>
      </c>
      <c r="BD4" s="6" t="s">
        <v>197</v>
      </c>
      <c r="BE4" s="6" t="s">
        <v>210</v>
      </c>
      <c r="BF4" s="6" t="s">
        <v>127</v>
      </c>
      <c r="BG4" s="6" t="s">
        <v>198</v>
      </c>
      <c r="BH4" s="6" t="s">
        <v>162</v>
      </c>
      <c r="BI4" s="6" t="s">
        <v>150</v>
      </c>
      <c r="BJ4" s="6" t="s">
        <v>199</v>
      </c>
      <c r="BK4" s="6" t="s">
        <v>166</v>
      </c>
      <c r="BL4" s="6" t="s">
        <v>166</v>
      </c>
      <c r="BM4" s="6" t="s">
        <v>237</v>
      </c>
      <c r="BN4" s="6" t="s">
        <v>237</v>
      </c>
      <c r="BO4" s="6" t="s">
        <v>169</v>
      </c>
      <c r="BP4" s="6" t="s">
        <v>200</v>
      </c>
      <c r="BQ4" s="6" t="s">
        <v>172</v>
      </c>
      <c r="BR4" s="6" t="s">
        <v>238</v>
      </c>
      <c r="BS4" s="6" t="s">
        <v>238</v>
      </c>
      <c r="BT4" s="6" t="s">
        <v>154</v>
      </c>
      <c r="BU4" s="6" t="s">
        <v>121</v>
      </c>
      <c r="BV4" s="6" t="s">
        <v>177</v>
      </c>
      <c r="BW4" s="6" t="s">
        <v>505</v>
      </c>
      <c r="BX4" s="6" t="s">
        <v>179</v>
      </c>
      <c r="BY4" s="6" t="s">
        <v>510</v>
      </c>
      <c r="BZ4" s="6" t="s">
        <v>36</v>
      </c>
      <c r="CA4" s="6" t="s">
        <v>201</v>
      </c>
      <c r="CB4" s="6" t="s">
        <v>202</v>
      </c>
      <c r="CC4" s="6" t="s">
        <v>203</v>
      </c>
      <c r="CD4" s="6" t="s">
        <v>204</v>
      </c>
      <c r="CE4" s="6" t="s">
        <v>205</v>
      </c>
      <c r="CF4" s="6" t="s">
        <v>36</v>
      </c>
      <c r="CG4" s="6" t="s">
        <v>206</v>
      </c>
      <c r="CH4" s="6" t="s">
        <v>36</v>
      </c>
    </row>
    <row r="5" spans="1:86" s="12" customFormat="1" ht="37.5" hidden="1" customHeight="1" x14ac:dyDescent="0.3">
      <c r="A5" s="35"/>
      <c r="B5" s="35"/>
      <c r="C5" s="66"/>
      <c r="D5" s="66"/>
      <c r="E5" s="35"/>
      <c r="F5" s="35"/>
      <c r="G5" s="35"/>
      <c r="H5" s="35"/>
      <c r="I5" s="35"/>
      <c r="J5" s="35"/>
      <c r="K5" s="35"/>
      <c r="L5" s="109"/>
      <c r="M5" s="35"/>
      <c r="N5" s="35"/>
      <c r="O5" s="38"/>
      <c r="P5" s="13" t="s">
        <v>94</v>
      </c>
      <c r="Q5" s="6" t="s">
        <v>105</v>
      </c>
      <c r="R5" s="6" t="s">
        <v>107</v>
      </c>
      <c r="S5" s="6" t="s">
        <v>58</v>
      </c>
      <c r="T5" s="6" t="s">
        <v>109</v>
      </c>
      <c r="U5" s="6" t="s">
        <v>111</v>
      </c>
      <c r="V5" s="6" t="s">
        <v>112</v>
      </c>
      <c r="W5" s="6" t="s">
        <v>114</v>
      </c>
      <c r="X5" s="6" t="s">
        <v>115</v>
      </c>
      <c r="Y5" s="6" t="s">
        <v>116</v>
      </c>
      <c r="Z5" s="6" t="s">
        <v>117</v>
      </c>
      <c r="AA5" s="6" t="s">
        <v>118</v>
      </c>
      <c r="AB5" s="6" t="s">
        <v>120</v>
      </c>
      <c r="AC5" s="6" t="s">
        <v>122</v>
      </c>
      <c r="AD5" s="6" t="s">
        <v>123</v>
      </c>
      <c r="AE5" s="6" t="s">
        <v>95</v>
      </c>
      <c r="AF5" s="6" t="s">
        <v>124</v>
      </c>
      <c r="AG5" s="6" t="s">
        <v>100</v>
      </c>
      <c r="AH5" s="6" t="s">
        <v>125</v>
      </c>
      <c r="AI5" s="6" t="s">
        <v>126</v>
      </c>
      <c r="AJ5" s="6" t="s">
        <v>128</v>
      </c>
      <c r="AK5" s="6" t="s">
        <v>96</v>
      </c>
      <c r="AL5" s="6" t="s">
        <v>129</v>
      </c>
      <c r="AM5" s="6" t="s">
        <v>131</v>
      </c>
      <c r="AN5" s="6" t="s">
        <v>133</v>
      </c>
      <c r="AO5" s="6" t="s">
        <v>134</v>
      </c>
      <c r="AP5" s="6" t="s">
        <v>135</v>
      </c>
      <c r="AQ5" s="6" t="s">
        <v>137</v>
      </c>
      <c r="AR5" s="6" t="s">
        <v>139</v>
      </c>
      <c r="AS5" s="6" t="s">
        <v>141</v>
      </c>
      <c r="AT5" s="6" t="s">
        <v>143</v>
      </c>
      <c r="AU5" s="6" t="s">
        <v>145</v>
      </c>
      <c r="AV5" s="6" t="s">
        <v>147</v>
      </c>
      <c r="AW5" s="6" t="s">
        <v>148</v>
      </c>
      <c r="AX5" s="6" t="s">
        <v>149</v>
      </c>
      <c r="AY5" s="6" t="s">
        <v>151</v>
      </c>
      <c r="AZ5" s="6" t="s">
        <v>152</v>
      </c>
      <c r="BA5" s="6" t="s">
        <v>36</v>
      </c>
      <c r="BB5" s="6" t="s">
        <v>155</v>
      </c>
      <c r="BC5" s="6" t="s">
        <v>156</v>
      </c>
      <c r="BD5" s="6" t="s">
        <v>157</v>
      </c>
      <c r="BE5" s="6" t="s">
        <v>158</v>
      </c>
      <c r="BF5" s="6" t="s">
        <v>159</v>
      </c>
      <c r="BG5" s="6" t="s">
        <v>160</v>
      </c>
      <c r="BH5" s="6" t="s">
        <v>161</v>
      </c>
      <c r="BI5" s="6" t="s">
        <v>163</v>
      </c>
      <c r="BJ5" s="6" t="s">
        <v>164</v>
      </c>
      <c r="BK5" s="6" t="s">
        <v>165</v>
      </c>
      <c r="BL5" s="6" t="s">
        <v>167</v>
      </c>
      <c r="BM5" s="6" t="s">
        <v>168</v>
      </c>
      <c r="BN5" s="6" t="s">
        <v>97</v>
      </c>
      <c r="BO5" s="6" t="s">
        <v>169</v>
      </c>
      <c r="BP5" s="6" t="s">
        <v>170</v>
      </c>
      <c r="BQ5" s="6" t="s">
        <v>171</v>
      </c>
      <c r="BR5" s="6" t="s">
        <v>173</v>
      </c>
      <c r="BS5" s="6" t="s">
        <v>211</v>
      </c>
      <c r="BT5" s="6" t="s">
        <v>175</v>
      </c>
      <c r="BU5" s="6" t="s">
        <v>176</v>
      </c>
      <c r="BV5" s="6" t="s">
        <v>123</v>
      </c>
      <c r="BW5" s="6" t="s">
        <v>178</v>
      </c>
      <c r="BX5" s="6" t="s">
        <v>107</v>
      </c>
      <c r="BY5" s="6" t="s">
        <v>98</v>
      </c>
      <c r="BZ5" s="6" t="s">
        <v>36</v>
      </c>
      <c r="CA5" s="6" t="s">
        <v>212</v>
      </c>
      <c r="CB5" s="6" t="s">
        <v>213</v>
      </c>
      <c r="CC5" s="6" t="s">
        <v>214</v>
      </c>
      <c r="CD5" s="6" t="s">
        <v>36</v>
      </c>
      <c r="CE5" s="6" t="s">
        <v>215</v>
      </c>
      <c r="CF5" s="6" t="s">
        <v>52</v>
      </c>
      <c r="CG5" s="6" t="s">
        <v>216</v>
      </c>
      <c r="CH5" s="6" t="s">
        <v>52</v>
      </c>
    </row>
    <row r="6" spans="1:86" s="51" customFormat="1" ht="35.1" customHeight="1" x14ac:dyDescent="0.3">
      <c r="A6" s="47" t="s">
        <v>508</v>
      </c>
      <c r="B6" s="50" t="s">
        <v>904</v>
      </c>
      <c r="C6" s="50" t="s">
        <v>903</v>
      </c>
      <c r="D6" s="50" t="s">
        <v>901</v>
      </c>
      <c r="E6" s="50" t="s">
        <v>901</v>
      </c>
      <c r="F6" s="93" t="s">
        <v>671</v>
      </c>
      <c r="G6" s="50" t="s">
        <v>310</v>
      </c>
      <c r="H6" s="50" t="s">
        <v>799</v>
      </c>
      <c r="I6" s="50" t="s">
        <v>799</v>
      </c>
      <c r="J6" s="50" t="s">
        <v>799</v>
      </c>
      <c r="K6" s="50" t="s">
        <v>799</v>
      </c>
      <c r="L6" s="113" t="s">
        <v>1153</v>
      </c>
      <c r="M6" s="50" t="s">
        <v>310</v>
      </c>
      <c r="N6" s="50" t="s">
        <v>310</v>
      </c>
      <c r="O6" s="48" t="s">
        <v>310</v>
      </c>
      <c r="P6" s="49" t="s">
        <v>508</v>
      </c>
      <c r="Q6" s="51" t="s">
        <v>323</v>
      </c>
      <c r="R6" s="51" t="s">
        <v>323</v>
      </c>
      <c r="S6" s="51" t="s">
        <v>323</v>
      </c>
      <c r="T6" s="51" t="s">
        <v>323</v>
      </c>
      <c r="U6" s="51" t="s">
        <v>323</v>
      </c>
      <c r="V6" s="51" t="s">
        <v>323</v>
      </c>
      <c r="W6" s="51" t="s">
        <v>323</v>
      </c>
      <c r="X6" s="51" t="s">
        <v>323</v>
      </c>
      <c r="Y6" s="51" t="s">
        <v>323</v>
      </c>
      <c r="Z6" s="51" t="s">
        <v>323</v>
      </c>
      <c r="AA6" s="51" t="s">
        <v>323</v>
      </c>
      <c r="AB6" s="51" t="s">
        <v>323</v>
      </c>
      <c r="AC6" s="51" t="s">
        <v>323</v>
      </c>
      <c r="AD6" s="51" t="s">
        <v>323</v>
      </c>
      <c r="AE6" s="51" t="s">
        <v>324</v>
      </c>
      <c r="AF6" s="51" t="s">
        <v>324</v>
      </c>
      <c r="AG6" s="51" t="s">
        <v>324</v>
      </c>
      <c r="AH6" s="51" t="s">
        <v>323</v>
      </c>
      <c r="AI6" s="51" t="s">
        <v>323</v>
      </c>
      <c r="AJ6" s="51" t="s">
        <v>323</v>
      </c>
      <c r="AK6" s="51" t="s">
        <v>323</v>
      </c>
      <c r="AL6" s="51" t="s">
        <v>323</v>
      </c>
      <c r="AM6" s="51" t="s">
        <v>323</v>
      </c>
      <c r="AN6" s="51" t="s">
        <v>324</v>
      </c>
      <c r="AO6" s="51" t="s">
        <v>323</v>
      </c>
      <c r="AP6" s="51" t="s">
        <v>323</v>
      </c>
      <c r="AQ6" s="51" t="s">
        <v>323</v>
      </c>
      <c r="AR6" s="51" t="s">
        <v>324</v>
      </c>
      <c r="AS6" s="51" t="s">
        <v>323</v>
      </c>
      <c r="AT6" s="51" t="s">
        <v>323</v>
      </c>
      <c r="AU6" s="51" t="s">
        <v>323</v>
      </c>
      <c r="AV6" s="51" t="s">
        <v>323</v>
      </c>
      <c r="AW6" s="51" t="s">
        <v>323</v>
      </c>
      <c r="AX6" s="51" t="s">
        <v>324</v>
      </c>
      <c r="AY6" s="51" t="s">
        <v>324</v>
      </c>
      <c r="AZ6" s="51" t="s">
        <v>323</v>
      </c>
      <c r="BA6" s="51" t="s">
        <v>323</v>
      </c>
      <c r="BB6" s="51" t="s">
        <v>324</v>
      </c>
      <c r="BC6" s="51" t="s">
        <v>323</v>
      </c>
      <c r="BD6" s="51" t="s">
        <v>323</v>
      </c>
      <c r="BE6" s="51" t="s">
        <v>323</v>
      </c>
      <c r="BF6" s="51" t="s">
        <v>323</v>
      </c>
      <c r="BG6" s="51" t="s">
        <v>324</v>
      </c>
      <c r="BH6" s="51" t="s">
        <v>323</v>
      </c>
      <c r="BI6" s="51" t="s">
        <v>324</v>
      </c>
      <c r="BJ6" s="51" t="s">
        <v>324</v>
      </c>
      <c r="BK6" s="51" t="s">
        <v>323</v>
      </c>
      <c r="BL6" s="51" t="s">
        <v>323</v>
      </c>
      <c r="BM6" s="51" t="s">
        <v>324</v>
      </c>
      <c r="BN6" s="51" t="s">
        <v>324</v>
      </c>
      <c r="BO6" s="51" t="s">
        <v>323</v>
      </c>
      <c r="BP6" s="51" t="s">
        <v>323</v>
      </c>
      <c r="BQ6" s="51" t="s">
        <v>324</v>
      </c>
      <c r="BR6" s="51" t="s">
        <v>324</v>
      </c>
      <c r="BS6" s="51" t="s">
        <v>324</v>
      </c>
      <c r="BT6" s="51" t="s">
        <v>323</v>
      </c>
      <c r="BU6" s="51" t="s">
        <v>323</v>
      </c>
      <c r="BV6" s="51" t="s">
        <v>323</v>
      </c>
      <c r="BW6" s="51" t="s">
        <v>324</v>
      </c>
      <c r="BX6" s="51" t="s">
        <v>323</v>
      </c>
      <c r="BY6" s="51" t="s">
        <v>323</v>
      </c>
      <c r="BZ6" s="51" t="s">
        <v>323</v>
      </c>
      <c r="CA6" s="51" t="s">
        <v>324</v>
      </c>
      <c r="CB6" s="51" t="s">
        <v>324</v>
      </c>
      <c r="CC6" s="51" t="s">
        <v>324</v>
      </c>
      <c r="CD6" s="51" t="s">
        <v>323</v>
      </c>
      <c r="CE6" s="51" t="s">
        <v>324</v>
      </c>
      <c r="CF6" s="51" t="s">
        <v>323</v>
      </c>
      <c r="CG6" s="51" t="s">
        <v>323</v>
      </c>
      <c r="CH6" s="51" t="s">
        <v>323</v>
      </c>
    </row>
    <row r="7" spans="1:86" s="125" customFormat="1" ht="72" x14ac:dyDescent="0.3">
      <c r="A7" s="122" t="s">
        <v>270</v>
      </c>
      <c r="B7" s="123" t="s">
        <v>798</v>
      </c>
      <c r="C7" s="123" t="s">
        <v>902</v>
      </c>
      <c r="D7" s="123" t="s">
        <v>950</v>
      </c>
      <c r="E7" s="123" t="s">
        <v>949</v>
      </c>
      <c r="F7" s="123" t="s">
        <v>947</v>
      </c>
      <c r="G7" s="122" t="s">
        <v>262</v>
      </c>
      <c r="H7" s="122" t="s">
        <v>951</v>
      </c>
      <c r="I7" s="114" t="s">
        <v>1106</v>
      </c>
      <c r="J7" s="114" t="s">
        <v>952</v>
      </c>
      <c r="K7" s="114" t="s">
        <v>1151</v>
      </c>
      <c r="L7" s="116" t="s">
        <v>1154</v>
      </c>
      <c r="M7" s="122" t="s">
        <v>301</v>
      </c>
      <c r="N7" s="122" t="s">
        <v>302</v>
      </c>
      <c r="O7" s="122" t="s">
        <v>305</v>
      </c>
      <c r="P7" s="124" t="s">
        <v>185</v>
      </c>
      <c r="Q7" s="122" t="s">
        <v>0</v>
      </c>
      <c r="R7" s="122" t="s">
        <v>1</v>
      </c>
      <c r="S7" s="122" t="s">
        <v>2</v>
      </c>
      <c r="T7" s="122" t="s">
        <v>3</v>
      </c>
      <c r="U7" s="122" t="s">
        <v>4</v>
      </c>
      <c r="V7" s="122" t="s">
        <v>5</v>
      </c>
      <c r="W7" s="122" t="s">
        <v>6</v>
      </c>
      <c r="X7" s="122" t="s">
        <v>7</v>
      </c>
      <c r="Y7" s="122" t="s">
        <v>8</v>
      </c>
      <c r="Z7" s="122" t="s">
        <v>9</v>
      </c>
      <c r="AA7" s="122" t="s">
        <v>10</v>
      </c>
      <c r="AB7" s="122" t="s">
        <v>11</v>
      </c>
      <c r="AC7" s="122" t="s">
        <v>12</v>
      </c>
      <c r="AD7" s="122" t="s">
        <v>13</v>
      </c>
      <c r="AE7" s="122" t="s">
        <v>14</v>
      </c>
      <c r="AF7" s="122" t="s">
        <v>15</v>
      </c>
      <c r="AG7" s="122" t="s">
        <v>16</v>
      </c>
      <c r="AH7" s="122" t="s">
        <v>17</v>
      </c>
      <c r="AI7" s="122" t="s">
        <v>18</v>
      </c>
      <c r="AJ7" s="122" t="s">
        <v>19</v>
      </c>
      <c r="AK7" s="122" t="s">
        <v>20</v>
      </c>
      <c r="AL7" s="122" t="s">
        <v>21</v>
      </c>
      <c r="AM7" s="122" t="s">
        <v>22</v>
      </c>
      <c r="AN7" s="122" t="s">
        <v>23</v>
      </c>
      <c r="AO7" s="122" t="s">
        <v>24</v>
      </c>
      <c r="AP7" s="122" t="s">
        <v>25</v>
      </c>
      <c r="AQ7" s="122" t="s">
        <v>26</v>
      </c>
      <c r="AR7" s="122" t="s">
        <v>27</v>
      </c>
      <c r="AS7" s="122" t="s">
        <v>28</v>
      </c>
      <c r="AT7" s="122" t="s">
        <v>29</v>
      </c>
      <c r="AU7" s="122" t="s">
        <v>30</v>
      </c>
      <c r="AV7" s="122" t="s">
        <v>31</v>
      </c>
      <c r="AW7" s="122" t="s">
        <v>32</v>
      </c>
      <c r="AX7" s="122" t="s">
        <v>33</v>
      </c>
      <c r="AY7" s="122" t="s">
        <v>34</v>
      </c>
      <c r="AZ7" s="122" t="s">
        <v>35</v>
      </c>
      <c r="BA7" s="122" t="s">
        <v>36</v>
      </c>
      <c r="BB7" s="122" t="s">
        <v>37</v>
      </c>
      <c r="BC7" s="122" t="s">
        <v>38</v>
      </c>
      <c r="BD7" s="122" t="s">
        <v>39</v>
      </c>
      <c r="BE7" s="122" t="s">
        <v>40</v>
      </c>
      <c r="BF7" s="122" t="s">
        <v>41</v>
      </c>
      <c r="BG7" s="122" t="s">
        <v>42</v>
      </c>
      <c r="BH7" s="122" t="s">
        <v>43</v>
      </c>
      <c r="BI7" s="122" t="s">
        <v>44</v>
      </c>
      <c r="BJ7" s="122" t="s">
        <v>45</v>
      </c>
      <c r="BK7" s="122" t="s">
        <v>46</v>
      </c>
      <c r="BL7" s="122" t="s">
        <v>47</v>
      </c>
      <c r="BM7" s="122" t="s">
        <v>59</v>
      </c>
      <c r="BN7" s="122" t="s">
        <v>48</v>
      </c>
      <c r="BO7" s="122" t="s">
        <v>49</v>
      </c>
      <c r="BP7" s="122" t="s">
        <v>50</v>
      </c>
      <c r="BQ7" s="122" t="s">
        <v>51</v>
      </c>
      <c r="BR7" s="122" t="s">
        <v>60</v>
      </c>
      <c r="BS7" s="122" t="s">
        <v>61</v>
      </c>
      <c r="BT7" s="122" t="s">
        <v>174</v>
      </c>
      <c r="BU7" s="122" t="s">
        <v>53</v>
      </c>
      <c r="BV7" s="122" t="s">
        <v>54</v>
      </c>
      <c r="BW7" s="122" t="s">
        <v>55</v>
      </c>
      <c r="BX7" s="122" t="s">
        <v>56</v>
      </c>
      <c r="BY7" s="122" t="s">
        <v>57</v>
      </c>
      <c r="BZ7" s="122" t="s">
        <v>52</v>
      </c>
      <c r="CA7" s="122" t="s">
        <v>181</v>
      </c>
      <c r="CB7" s="122" t="s">
        <v>182</v>
      </c>
      <c r="CC7" s="122" t="s">
        <v>183</v>
      </c>
      <c r="CD7" s="122" t="s">
        <v>52</v>
      </c>
      <c r="CE7" s="122" t="s">
        <v>218</v>
      </c>
      <c r="CF7" s="122" t="s">
        <v>52</v>
      </c>
      <c r="CG7" s="122" t="s">
        <v>219</v>
      </c>
      <c r="CH7" s="122" t="s">
        <v>52</v>
      </c>
    </row>
    <row r="8" spans="1:86" s="20" customFormat="1" x14ac:dyDescent="0.3">
      <c r="A8" s="46" t="s">
        <v>905</v>
      </c>
      <c r="B8" s="46" t="s">
        <v>796</v>
      </c>
      <c r="C8" s="22" t="str">
        <f t="shared" ref="C8:C48" si="0">IF(B8="OUI",CONCATENATE(Q8,R8,S8,T8,U8,V8,W8,X8,Y8,Z8,AA8,AB8,AC8,AD8,AE8,AF8,AG8,AH8,AI8,AJ8,AK8,AL8,AM8,AN8,AO8,AP8,AQ8,AR8,AS8,AT8,AU8,AV8,AW8,AX8,AY8,AZ8,BA8,BB8,BC8,BD8,BE8,BF8,BG8,BH8,BI8,BJ8,BK8,BL8,BM8,BN8,BO8,BP8,BQ8,BR8,BS8,BT8,BU8,BV8,BW8,BX8,BY8,BZ8,CA8,CB8,CC8,CD8,CE8,CF8,CG8,CH8),"CRE NON ACTIF")</f>
        <v xml:space="preserve">14000000Z01702817028XATRI    000021702892282513264KHYODHNJ313112021090160929700180001 00000000000075189782TI S           af2342567891FAC2021090227 AVENUE DE LA CROI13250CM_16_RMFEC         000000000000     17028922822829306013793001      9256027                                        978020000000000007503                     CM_16_RMFEC VAD         0209210000001561700000000000074730000000000007518     20210902000000000045000000000015 0000046432165461313564612021090200000000000120210901MONEXT                                            DEFRA       VAD                                                                                                      af1e01231231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8" s="20" t="s">
        <v>299</v>
      </c>
      <c r="E8" s="20" t="s">
        <v>260</v>
      </c>
      <c r="F8" s="94">
        <v>44441</v>
      </c>
      <c r="G8" s="20" t="s">
        <v>1254</v>
      </c>
      <c r="H8" s="21">
        <v>75.180000000000007</v>
      </c>
      <c r="I8" s="21">
        <v>0.45</v>
      </c>
      <c r="J8" s="21">
        <v>0.15</v>
      </c>
      <c r="K8" s="21">
        <v>0</v>
      </c>
      <c r="L8" s="111">
        <v>0.8</v>
      </c>
      <c r="M8" s="20" t="s">
        <v>667</v>
      </c>
      <c r="N8" s="20" t="s">
        <v>666</v>
      </c>
      <c r="O8" s="42" t="s">
        <v>93</v>
      </c>
      <c r="P8" s="46" t="s">
        <v>227</v>
      </c>
      <c r="Q8" s="20" t="s">
        <v>62</v>
      </c>
      <c r="R8" s="20" t="s">
        <v>63</v>
      </c>
      <c r="S8" s="20" t="s">
        <v>64</v>
      </c>
      <c r="T8" s="20" t="s">
        <v>65</v>
      </c>
      <c r="U8" s="20" t="s">
        <v>65</v>
      </c>
      <c r="V8" s="20" t="s">
        <v>66</v>
      </c>
      <c r="W8" s="20" t="s">
        <v>91</v>
      </c>
      <c r="X8" s="20" t="s">
        <v>67</v>
      </c>
      <c r="Y8" s="20" t="s">
        <v>68</v>
      </c>
      <c r="Z8" s="20" t="s">
        <v>68</v>
      </c>
      <c r="AA8" s="20" t="s">
        <v>69</v>
      </c>
      <c r="AB8" s="20" t="s">
        <v>65</v>
      </c>
      <c r="AC8" s="20" t="s">
        <v>70</v>
      </c>
      <c r="AD8" s="31" t="s">
        <v>377</v>
      </c>
      <c r="AE8" s="23" t="str">
        <f>TEXT(F8-1,"aaaammjj")</f>
        <v>20210901</v>
      </c>
      <c r="AF8" s="20" t="str">
        <f>VLOOKUP(G8,'Listes déroulantes'!G:I,3,FALSE)</f>
        <v xml:space="preserve">60929700180001 </v>
      </c>
      <c r="AG8" s="24" t="str">
        <f>RIGHT(CONCATENATE("0000000000000000",H8*100),16)</f>
        <v>0000000000007518</v>
      </c>
      <c r="AH8" s="20" t="s">
        <v>72</v>
      </c>
      <c r="AI8" s="20" t="s">
        <v>69</v>
      </c>
      <c r="AJ8" s="20" t="s">
        <v>503</v>
      </c>
      <c r="AK8" s="20" t="s">
        <v>74</v>
      </c>
      <c r="AL8" s="27" t="s">
        <v>462</v>
      </c>
      <c r="AM8" s="20" t="s">
        <v>92</v>
      </c>
      <c r="AN8" s="23" t="str">
        <f t="shared" ref="AN8" si="1">TEXT(F8,"aaaammjj")</f>
        <v>20210902</v>
      </c>
      <c r="AO8" s="20" t="str">
        <f>VLOOKUP(G8,'Listes déroulantes'!G:O,9,FALSE)</f>
        <v>27 AVENUE DE LA CROI</v>
      </c>
      <c r="AP8" s="20" t="s">
        <v>75</v>
      </c>
      <c r="AQ8" s="20">
        <v>250</v>
      </c>
      <c r="AR8" s="20" t="str">
        <f>VLOOKUP(G8,'Listes déroulantes'!G:H,2,FALSE)</f>
        <v xml:space="preserve">CM_16_RMFEC         </v>
      </c>
      <c r="AS8" s="28" t="s">
        <v>76</v>
      </c>
      <c r="AT8" s="20" t="s">
        <v>67</v>
      </c>
      <c r="AU8" s="20" t="s">
        <v>77</v>
      </c>
      <c r="AV8" s="20" t="s">
        <v>65</v>
      </c>
      <c r="AW8" s="20" t="s">
        <v>70</v>
      </c>
      <c r="AX8" s="20" t="str">
        <f>VLOOKUP(G8,'Listes déroulantes'!G:N,8,FALSE)</f>
        <v>28293060137</v>
      </c>
      <c r="AY8" s="20" t="s">
        <v>78</v>
      </c>
      <c r="AZ8" s="28" t="s">
        <v>509</v>
      </c>
      <c r="BA8" s="20" t="s">
        <v>79</v>
      </c>
      <c r="BB8" s="20" t="str">
        <f>VLOOKUP(G8,'Listes déroulantes'!G:J,4,FALSE)</f>
        <v xml:space="preserve">9256027   </v>
      </c>
      <c r="BC8" s="20" t="s">
        <v>73</v>
      </c>
      <c r="BD8" s="20" t="s">
        <v>81</v>
      </c>
      <c r="BE8" s="20" t="s">
        <v>72</v>
      </c>
      <c r="BF8" s="20" t="s">
        <v>82</v>
      </c>
      <c r="BG8" s="20" t="str">
        <f t="shared" ref="BG8:BG48" si="2">RIGHT(CONCATENATE("0000000000000000",(H8-J8)*100),16)</f>
        <v>0000000000007503</v>
      </c>
      <c r="BH8" s="20" t="s">
        <v>83</v>
      </c>
      <c r="BI8" s="20" t="str">
        <f>VLOOKUP(G8,'Listes déroulantes'!G:M,7,FALSE)</f>
        <v xml:space="preserve">CM_16_RMFEC VAD         </v>
      </c>
      <c r="BJ8" s="20" t="str">
        <f t="shared" ref="BJ8" si="3">TEXT(F8,"jjmmaa")</f>
        <v>020921</v>
      </c>
      <c r="BK8" s="20" t="s">
        <v>63</v>
      </c>
      <c r="BL8" s="20" t="s">
        <v>86</v>
      </c>
      <c r="BM8" s="20" t="str">
        <f>RIGHT(CONCATENATE("0000000000000000",(H8-I8)*100),16)</f>
        <v>0000000000007473</v>
      </c>
      <c r="BN8" s="20" t="str">
        <f t="shared" ref="BN8" si="4">RIGHT(CONCATENATE("0000000000000000",H8*100),16)</f>
        <v>0000000000007518</v>
      </c>
      <c r="BO8" s="20" t="s">
        <v>77</v>
      </c>
      <c r="BP8" s="20" t="s">
        <v>67</v>
      </c>
      <c r="BQ8" s="23" t="str">
        <f t="shared" ref="BQ8" si="5">TEXT(F8,"aaaammjj")</f>
        <v>20210902</v>
      </c>
      <c r="BR8" s="20" t="str">
        <f>RIGHT(CONCATENATE("0000000000000000",(I8)*100),12)</f>
        <v>000000000045</v>
      </c>
      <c r="BS8" s="20" t="str">
        <f>RIGHT(CONCATENATE("0000000000000000",J8*100),12)</f>
        <v>000000000015</v>
      </c>
      <c r="BT8" s="20" t="s">
        <v>77</v>
      </c>
      <c r="BU8" s="20" t="s">
        <v>85</v>
      </c>
      <c r="BV8" s="34" t="s">
        <v>457</v>
      </c>
      <c r="BW8" s="23" t="str">
        <f t="shared" ref="BW8" si="6">TEXT(F8,"aaaammjj")</f>
        <v>20210902</v>
      </c>
      <c r="BX8" s="20" t="s">
        <v>63</v>
      </c>
      <c r="BY8" s="27" t="str">
        <f t="shared" ref="BY8" si="7">CONCATENATE("000001",TEXT(F8-1,"aaaammjj"),"MONEXT     ")</f>
        <v xml:space="preserve">00000120210901MONEXT     </v>
      </c>
      <c r="BZ8" s="20" t="s">
        <v>217</v>
      </c>
      <c r="CA8" s="20" t="str">
        <f>IF(M8="Débit","D",IF(M8="Crédit","C",IF(M8="Prépayé","P",IF(M8="Universelle","U"," "))))</f>
        <v>D</v>
      </c>
      <c r="CB8" s="20" t="str">
        <f>IF(N8="Particulier","P",IF(N8="Entreprise","E"," "))</f>
        <v>E</v>
      </c>
      <c r="CC8" s="20" t="str">
        <f t="shared" ref="CC8" si="8">O8</f>
        <v>FRA</v>
      </c>
      <c r="CD8" s="20" t="s">
        <v>220</v>
      </c>
      <c r="CE8" s="20" t="str">
        <f>VLOOKUP(G8,'Listes déroulantes'!G:L,6,FALSE)</f>
        <v xml:space="preserve">VAD  </v>
      </c>
      <c r="CF8" s="20" t="s">
        <v>232</v>
      </c>
      <c r="CG8" s="20" t="s">
        <v>223</v>
      </c>
      <c r="CH8" s="28" t="s">
        <v>240</v>
      </c>
    </row>
    <row r="9" spans="1:86" s="20" customFormat="1" x14ac:dyDescent="0.3">
      <c r="A9" s="46" t="s">
        <v>906</v>
      </c>
      <c r="B9" s="46" t="s">
        <v>796</v>
      </c>
      <c r="C9" s="22" t="str">
        <f t="shared" si="0"/>
        <v xml:space="preserve">14000000Z01702817028XATRI    000021702892282513264KHYODHNJ313122021090160929700180001 00000000000050009782TI S           af2342567892FAC2021090227 AVENUE DE LA CROI14251CM_16_RMFEC         000000000000     17028922822829306013793001      9256027                                        978020000000000004990                     CM_16_RMFEC VAD         0209210000001561700000000000049700000000000005000     20210902000000000030000000000010 0000146432165461313564612021090200000100000120210901MONEXT                                            DPFRA       VAD                                                                                                      af1e01231232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299</v>
      </c>
      <c r="E9" s="20" t="s">
        <v>260</v>
      </c>
      <c r="F9" s="94">
        <v>44441</v>
      </c>
      <c r="G9" s="20" t="s">
        <v>1254</v>
      </c>
      <c r="H9" s="21">
        <v>50</v>
      </c>
      <c r="I9" s="21">
        <v>0.3</v>
      </c>
      <c r="J9" s="21">
        <v>0.1</v>
      </c>
      <c r="K9" s="21">
        <v>0</v>
      </c>
      <c r="L9" s="111">
        <v>0.8</v>
      </c>
      <c r="M9" s="20" t="s">
        <v>667</v>
      </c>
      <c r="N9" s="20" t="s">
        <v>665</v>
      </c>
      <c r="O9" s="42" t="s">
        <v>93</v>
      </c>
      <c r="P9" s="46" t="s">
        <v>228</v>
      </c>
      <c r="Q9" s="20" t="s">
        <v>62</v>
      </c>
      <c r="R9" s="20" t="s">
        <v>63</v>
      </c>
      <c r="S9" s="20" t="s">
        <v>64</v>
      </c>
      <c r="T9" s="20" t="s">
        <v>65</v>
      </c>
      <c r="U9" s="20" t="s">
        <v>65</v>
      </c>
      <c r="V9" s="20" t="s">
        <v>66</v>
      </c>
      <c r="W9" s="20" t="s">
        <v>91</v>
      </c>
      <c r="X9" s="20" t="s">
        <v>67</v>
      </c>
      <c r="Y9" s="20" t="s">
        <v>68</v>
      </c>
      <c r="Z9" s="20" t="s">
        <v>68</v>
      </c>
      <c r="AA9" s="20" t="s">
        <v>69</v>
      </c>
      <c r="AB9" s="20" t="s">
        <v>65</v>
      </c>
      <c r="AC9" s="20" t="s">
        <v>70</v>
      </c>
      <c r="AD9" s="31" t="s">
        <v>378</v>
      </c>
      <c r="AE9" s="23" t="str">
        <f t="shared" ref="AE9:AE48" si="9">TEXT(F9-1,"aaaammjj")</f>
        <v>20210901</v>
      </c>
      <c r="AF9" s="20" t="str">
        <f>VLOOKUP(G9,'Listes déroulantes'!G:I,3,FALSE)</f>
        <v xml:space="preserve">60929700180001 </v>
      </c>
      <c r="AG9" s="24" t="str">
        <f t="shared" ref="AG9:AG48" si="10">RIGHT(CONCATENATE("0000000000000000",H9*100),16)</f>
        <v>0000000000005000</v>
      </c>
      <c r="AH9" s="20" t="s">
        <v>72</v>
      </c>
      <c r="AI9" s="20" t="s">
        <v>69</v>
      </c>
      <c r="AJ9" s="20" t="s">
        <v>503</v>
      </c>
      <c r="AK9" s="20" t="s">
        <v>74</v>
      </c>
      <c r="AL9" s="27" t="s">
        <v>463</v>
      </c>
      <c r="AM9" s="20" t="s">
        <v>92</v>
      </c>
      <c r="AN9" s="23" t="str">
        <f t="shared" ref="AN9:AN48" si="11">TEXT(F9,"aaaammjj")</f>
        <v>20210902</v>
      </c>
      <c r="AO9" s="20" t="str">
        <f>VLOOKUP(G9,'Listes déroulantes'!G:O,9,FALSE)</f>
        <v>27 AVENUE DE LA CROI</v>
      </c>
      <c r="AP9" s="20" t="s">
        <v>62</v>
      </c>
      <c r="AQ9" s="20">
        <v>251</v>
      </c>
      <c r="AR9" s="20" t="str">
        <f>VLOOKUP(G9,'Listes déroulantes'!G:H,2,FALSE)</f>
        <v xml:space="preserve">CM_16_RMFEC         </v>
      </c>
      <c r="AS9" s="28" t="s">
        <v>76</v>
      </c>
      <c r="AT9" s="20" t="s">
        <v>67</v>
      </c>
      <c r="AU9" s="20" t="s">
        <v>77</v>
      </c>
      <c r="AV9" s="20" t="s">
        <v>65</v>
      </c>
      <c r="AW9" s="20" t="s">
        <v>70</v>
      </c>
      <c r="AX9" s="20" t="str">
        <f>VLOOKUP(G9,'Listes déroulantes'!G:N,8,FALSE)</f>
        <v>28293060137</v>
      </c>
      <c r="AY9" s="20" t="s">
        <v>78</v>
      </c>
      <c r="AZ9" s="28" t="s">
        <v>509</v>
      </c>
      <c r="BA9" s="20" t="s">
        <v>79</v>
      </c>
      <c r="BB9" s="20" t="str">
        <f>VLOOKUP(G9,'Listes déroulantes'!G:J,4,FALSE)</f>
        <v xml:space="preserve">9256027   </v>
      </c>
      <c r="BC9" s="20" t="s">
        <v>73</v>
      </c>
      <c r="BD9" s="20" t="s">
        <v>81</v>
      </c>
      <c r="BE9" s="20" t="s">
        <v>72</v>
      </c>
      <c r="BF9" s="20" t="s">
        <v>82</v>
      </c>
      <c r="BG9" s="20" t="str">
        <f t="shared" si="2"/>
        <v>0000000000004990</v>
      </c>
      <c r="BH9" s="20" t="s">
        <v>83</v>
      </c>
      <c r="BI9" s="20" t="str">
        <f>VLOOKUP(G9,'Listes déroulantes'!G:M,7,FALSE)</f>
        <v xml:space="preserve">CM_16_RMFEC VAD         </v>
      </c>
      <c r="BJ9" s="20" t="str">
        <f t="shared" ref="BJ9:BJ48" si="12">TEXT(F9,"jjmmaa")</f>
        <v>020921</v>
      </c>
      <c r="BK9" s="20" t="s">
        <v>63</v>
      </c>
      <c r="BL9" s="20" t="s">
        <v>86</v>
      </c>
      <c r="BM9" s="20" t="str">
        <f t="shared" ref="BM9:BM48" si="13">RIGHT(CONCATENATE("0000000000000000",(H9-I9)*100),16)</f>
        <v>0000000000004970</v>
      </c>
      <c r="BN9" s="20" t="str">
        <f t="shared" ref="BN9:BN48" si="14">RIGHT(CONCATENATE("0000000000000000",H9*100),16)</f>
        <v>0000000000005000</v>
      </c>
      <c r="BO9" s="20" t="s">
        <v>77</v>
      </c>
      <c r="BP9" s="20" t="s">
        <v>67</v>
      </c>
      <c r="BQ9" s="23" t="str">
        <f t="shared" ref="BQ9:BQ48" si="15">TEXT(F9,"aaaammjj")</f>
        <v>20210902</v>
      </c>
      <c r="BR9" s="20" t="str">
        <f t="shared" ref="BR9:BR48" si="16">RIGHT(CONCATENATE("0000000000000000",(I9)*100),12)</f>
        <v>000000000030</v>
      </c>
      <c r="BS9" s="20" t="str">
        <f t="shared" ref="BS9:BS48" si="17">RIGHT(CONCATENATE("0000000000000000",J9*100),12)</f>
        <v>000000000010</v>
      </c>
      <c r="BT9" s="20" t="s">
        <v>77</v>
      </c>
      <c r="BU9" s="20" t="s">
        <v>1108</v>
      </c>
      <c r="BV9" s="34" t="s">
        <v>457</v>
      </c>
      <c r="BW9" s="23" t="str">
        <f t="shared" ref="BW9:BW48" si="18">TEXT(F9,"aaaammjj")</f>
        <v>20210902</v>
      </c>
      <c r="BX9" s="20" t="s">
        <v>1109</v>
      </c>
      <c r="BY9" s="27" t="str">
        <f t="shared" ref="BY9:BY28" si="19">CONCATENATE("000001",TEXT(F9-1,"aaaammjj"),"MONEXT     ")</f>
        <v xml:space="preserve">00000120210901MONEXT     </v>
      </c>
      <c r="BZ9" s="20" t="s">
        <v>217</v>
      </c>
      <c r="CA9" s="20" t="str">
        <f t="shared" ref="CA9:CA48" si="20">IF(M9="Débit","D",IF(M9="Crédit","C",IF(M9="Prépayé","P",IF(M9="Universelle","U"," "))))</f>
        <v>D</v>
      </c>
      <c r="CB9" s="20" t="str">
        <f t="shared" ref="CB9:CB48" si="21">IF(N9="Particulier","P",IF(N9="Entreprise","E"," "))</f>
        <v>P</v>
      </c>
      <c r="CC9" s="20" t="str">
        <f t="shared" ref="CC9:CC48" si="22">O9</f>
        <v>FRA</v>
      </c>
      <c r="CD9" s="20" t="s">
        <v>220</v>
      </c>
      <c r="CE9" s="20" t="str">
        <f>VLOOKUP(G9,'Listes déroulantes'!G:L,6,FALSE)</f>
        <v xml:space="preserve">VAD  </v>
      </c>
      <c r="CF9" s="20" t="s">
        <v>232</v>
      </c>
      <c r="CG9" s="20" t="s">
        <v>224</v>
      </c>
      <c r="CH9" s="28" t="s">
        <v>240</v>
      </c>
    </row>
    <row r="10" spans="1:86" s="20" customFormat="1" x14ac:dyDescent="0.3">
      <c r="A10" s="46" t="s">
        <v>907</v>
      </c>
      <c r="B10" s="46" t="s">
        <v>796</v>
      </c>
      <c r="C10" s="22" t="str">
        <f t="shared" si="0"/>
        <v xml:space="preserve">14000000Z01702817028XATRI    000021702892282513264KHYODHNJ313132021090160930700180001 00000000000045009782TI S           af2342567893FAC2021090278 RUE DE LA FIGAIRA15252CM_17_RMFEC         000000000000     17028922822829306013893001      9256029                                        978020000000000004491                     CM_17_RMFEC VAD         0209210000001561700000000000044730000000000004500     20210902000000000027000000000009 0000246432165461313564612021090200000200000120210901MONEXT                                            CEFRA       VAD                                                                                                      af1e01231233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299</v>
      </c>
      <c r="E10" s="20" t="s">
        <v>260</v>
      </c>
      <c r="F10" s="94">
        <v>44441</v>
      </c>
      <c r="G10" s="20" t="s">
        <v>1258</v>
      </c>
      <c r="H10" s="21">
        <v>45</v>
      </c>
      <c r="I10" s="21">
        <v>0.27</v>
      </c>
      <c r="J10" s="21">
        <v>0.09</v>
      </c>
      <c r="K10" s="21">
        <v>0</v>
      </c>
      <c r="L10" s="111">
        <v>1.2</v>
      </c>
      <c r="M10" s="20" t="s">
        <v>668</v>
      </c>
      <c r="N10" s="20" t="s">
        <v>666</v>
      </c>
      <c r="O10" s="42" t="s">
        <v>93</v>
      </c>
      <c r="P10" s="46" t="s">
        <v>229</v>
      </c>
      <c r="Q10" s="20" t="s">
        <v>62</v>
      </c>
      <c r="R10" s="20" t="s">
        <v>63</v>
      </c>
      <c r="S10" s="20" t="s">
        <v>64</v>
      </c>
      <c r="T10" s="20" t="s">
        <v>65</v>
      </c>
      <c r="U10" s="20" t="s">
        <v>65</v>
      </c>
      <c r="V10" s="20" t="s">
        <v>66</v>
      </c>
      <c r="W10" s="20" t="s">
        <v>91</v>
      </c>
      <c r="X10" s="20" t="s">
        <v>67</v>
      </c>
      <c r="Y10" s="20" t="s">
        <v>68</v>
      </c>
      <c r="Z10" s="20" t="s">
        <v>68</v>
      </c>
      <c r="AA10" s="20" t="s">
        <v>69</v>
      </c>
      <c r="AB10" s="20" t="s">
        <v>65</v>
      </c>
      <c r="AC10" s="20" t="s">
        <v>70</v>
      </c>
      <c r="AD10" s="31" t="s">
        <v>379</v>
      </c>
      <c r="AE10" s="23" t="str">
        <f t="shared" si="9"/>
        <v>20210901</v>
      </c>
      <c r="AF10" s="20" t="str">
        <f>VLOOKUP(G10,'Listes déroulantes'!G:I,3,FALSE)</f>
        <v xml:space="preserve">60930700180001 </v>
      </c>
      <c r="AG10" s="24" t="str">
        <f t="shared" si="10"/>
        <v>0000000000004500</v>
      </c>
      <c r="AH10" s="20" t="s">
        <v>72</v>
      </c>
      <c r="AI10" s="20" t="s">
        <v>69</v>
      </c>
      <c r="AJ10" s="20" t="s">
        <v>503</v>
      </c>
      <c r="AK10" s="20" t="s">
        <v>74</v>
      </c>
      <c r="AL10" s="27" t="s">
        <v>464</v>
      </c>
      <c r="AM10" s="20" t="s">
        <v>92</v>
      </c>
      <c r="AN10" s="23" t="str">
        <f t="shared" si="11"/>
        <v>20210902</v>
      </c>
      <c r="AO10" s="20" t="str">
        <f>VLOOKUP(G10,'Listes déroulantes'!G:O,9,FALSE)</f>
        <v>78 RUE DE LA FIGAIRA</v>
      </c>
      <c r="AP10" s="20" t="s">
        <v>1110</v>
      </c>
      <c r="AQ10" s="20">
        <v>252</v>
      </c>
      <c r="AR10" s="20" t="str">
        <f>VLOOKUP(G10,'Listes déroulantes'!G:H,2,FALSE)</f>
        <v xml:space="preserve">CM_17_RMFEC         </v>
      </c>
      <c r="AS10" s="28" t="s">
        <v>76</v>
      </c>
      <c r="AT10" s="20" t="s">
        <v>67</v>
      </c>
      <c r="AU10" s="20" t="s">
        <v>77</v>
      </c>
      <c r="AV10" s="20" t="s">
        <v>65</v>
      </c>
      <c r="AW10" s="20" t="s">
        <v>70</v>
      </c>
      <c r="AX10" s="20" t="str">
        <f>VLOOKUP(G10,'Listes déroulantes'!G:N,8,FALSE)</f>
        <v>28293060138</v>
      </c>
      <c r="AY10" s="20" t="s">
        <v>78</v>
      </c>
      <c r="AZ10" s="28" t="s">
        <v>509</v>
      </c>
      <c r="BA10" s="20" t="s">
        <v>79</v>
      </c>
      <c r="BB10" s="20" t="str">
        <f>VLOOKUP(G10,'Listes déroulantes'!G:J,4,FALSE)</f>
        <v xml:space="preserve">9256029   </v>
      </c>
      <c r="BC10" s="20" t="s">
        <v>73</v>
      </c>
      <c r="BD10" s="20" t="s">
        <v>81</v>
      </c>
      <c r="BE10" s="20" t="s">
        <v>72</v>
      </c>
      <c r="BF10" s="20" t="s">
        <v>82</v>
      </c>
      <c r="BG10" s="20" t="str">
        <f t="shared" si="2"/>
        <v>0000000000004491</v>
      </c>
      <c r="BH10" s="20" t="s">
        <v>83</v>
      </c>
      <c r="BI10" s="20" t="str">
        <f>VLOOKUP(G10,'Listes déroulantes'!G:M,7,FALSE)</f>
        <v xml:space="preserve">CM_17_RMFEC VAD         </v>
      </c>
      <c r="BJ10" s="20" t="str">
        <f t="shared" si="12"/>
        <v>020921</v>
      </c>
      <c r="BK10" s="20" t="s">
        <v>63</v>
      </c>
      <c r="BL10" s="20" t="s">
        <v>86</v>
      </c>
      <c r="BM10" s="20" t="str">
        <f t="shared" si="13"/>
        <v>0000000000004473</v>
      </c>
      <c r="BN10" s="20" t="str">
        <f t="shared" si="14"/>
        <v>0000000000004500</v>
      </c>
      <c r="BO10" s="20" t="s">
        <v>77</v>
      </c>
      <c r="BP10" s="20" t="s">
        <v>67</v>
      </c>
      <c r="BQ10" s="23" t="str">
        <f t="shared" si="15"/>
        <v>20210902</v>
      </c>
      <c r="BR10" s="20" t="str">
        <f t="shared" si="16"/>
        <v>000000000027</v>
      </c>
      <c r="BS10" s="20" t="str">
        <f t="shared" si="17"/>
        <v>000000000009</v>
      </c>
      <c r="BT10" s="20" t="s">
        <v>77</v>
      </c>
      <c r="BU10" s="20" t="s">
        <v>1111</v>
      </c>
      <c r="BV10" s="34" t="s">
        <v>457</v>
      </c>
      <c r="BW10" s="23" t="str">
        <f t="shared" si="18"/>
        <v>20210902</v>
      </c>
      <c r="BX10" s="20" t="s">
        <v>1112</v>
      </c>
      <c r="BY10" s="27" t="str">
        <f t="shared" si="19"/>
        <v xml:space="preserve">00000120210901MONEXT     </v>
      </c>
      <c r="BZ10" s="20" t="s">
        <v>217</v>
      </c>
      <c r="CA10" s="20" t="str">
        <f t="shared" si="20"/>
        <v>C</v>
      </c>
      <c r="CB10" s="20" t="str">
        <f t="shared" si="21"/>
        <v>E</v>
      </c>
      <c r="CC10" s="20" t="str">
        <f t="shared" si="22"/>
        <v>FRA</v>
      </c>
      <c r="CD10" s="20" t="s">
        <v>220</v>
      </c>
      <c r="CE10" s="20" t="str">
        <f>VLOOKUP(G10,'Listes déroulantes'!G:L,6,FALSE)</f>
        <v xml:space="preserve">VAD  </v>
      </c>
      <c r="CF10" s="20" t="s">
        <v>232</v>
      </c>
      <c r="CG10" s="20" t="s">
        <v>225</v>
      </c>
      <c r="CH10" s="28" t="s">
        <v>240</v>
      </c>
    </row>
    <row r="11" spans="1:86" s="20" customFormat="1" x14ac:dyDescent="0.3">
      <c r="A11" s="46" t="s">
        <v>908</v>
      </c>
      <c r="B11" s="46" t="s">
        <v>796</v>
      </c>
      <c r="C11" s="22" t="str">
        <f t="shared" si="0"/>
        <v xml:space="preserve">14000000Z01702817028XATRI    000021702892282513264KHYODHNJ313142021090160930700180001 00000000000032009782TI S           af2342567894FAC2021090278 RUE DE LA FIGAIRA16253CM_17_RMFEC         000000000000     17028922822829306013893001      9256029                                        978020000000000003194                     CM_17_RMFEC VAD         0209210000001561700000000000031810000000000003200     20210902000000000019000000000006 0000346432165461313564612021090200000300000120210901MONEXT                                            DPFRA       VAD                                                                                                      af1e01231234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299</v>
      </c>
      <c r="E11" s="20" t="s">
        <v>260</v>
      </c>
      <c r="F11" s="94">
        <v>44441</v>
      </c>
      <c r="G11" s="20" t="s">
        <v>1258</v>
      </c>
      <c r="H11" s="21">
        <v>32</v>
      </c>
      <c r="I11" s="21">
        <v>0.19</v>
      </c>
      <c r="J11" s="21">
        <v>0.06</v>
      </c>
      <c r="K11" s="21">
        <v>0</v>
      </c>
      <c r="L11" s="111">
        <v>0.8</v>
      </c>
      <c r="M11" s="20" t="s">
        <v>667</v>
      </c>
      <c r="N11" s="20" t="s">
        <v>665</v>
      </c>
      <c r="O11" s="42" t="s">
        <v>93</v>
      </c>
      <c r="P11" s="46" t="s">
        <v>230</v>
      </c>
      <c r="Q11" s="20" t="s">
        <v>62</v>
      </c>
      <c r="R11" s="20" t="s">
        <v>63</v>
      </c>
      <c r="S11" s="20" t="s">
        <v>64</v>
      </c>
      <c r="T11" s="20" t="s">
        <v>65</v>
      </c>
      <c r="U11" s="20" t="s">
        <v>65</v>
      </c>
      <c r="V11" s="20" t="s">
        <v>66</v>
      </c>
      <c r="W11" s="20" t="s">
        <v>91</v>
      </c>
      <c r="X11" s="20" t="s">
        <v>67</v>
      </c>
      <c r="Y11" s="20" t="s">
        <v>68</v>
      </c>
      <c r="Z11" s="20" t="s">
        <v>68</v>
      </c>
      <c r="AA11" s="20" t="s">
        <v>69</v>
      </c>
      <c r="AB11" s="20" t="s">
        <v>65</v>
      </c>
      <c r="AC11" s="20" t="s">
        <v>70</v>
      </c>
      <c r="AD11" s="31" t="s">
        <v>380</v>
      </c>
      <c r="AE11" s="23" t="str">
        <f t="shared" si="9"/>
        <v>20210901</v>
      </c>
      <c r="AF11" s="20" t="str">
        <f>VLOOKUP(G11,'Listes déroulantes'!G:I,3,FALSE)</f>
        <v xml:space="preserve">60930700180001 </v>
      </c>
      <c r="AG11" s="24" t="str">
        <f t="shared" si="10"/>
        <v>0000000000003200</v>
      </c>
      <c r="AH11" s="20" t="s">
        <v>72</v>
      </c>
      <c r="AI11" s="20" t="s">
        <v>69</v>
      </c>
      <c r="AJ11" s="20" t="s">
        <v>503</v>
      </c>
      <c r="AK11" s="20" t="s">
        <v>74</v>
      </c>
      <c r="AL11" s="27" t="s">
        <v>465</v>
      </c>
      <c r="AM11" s="20" t="s">
        <v>92</v>
      </c>
      <c r="AN11" s="23" t="str">
        <f t="shared" si="11"/>
        <v>20210902</v>
      </c>
      <c r="AO11" s="20" t="str">
        <f>VLOOKUP(G11,'Listes déroulantes'!G:O,9,FALSE)</f>
        <v>78 RUE DE LA FIGAIRA</v>
      </c>
      <c r="AP11" s="20" t="s">
        <v>803</v>
      </c>
      <c r="AQ11" s="20">
        <v>253</v>
      </c>
      <c r="AR11" s="20" t="str">
        <f>VLOOKUP(G11,'Listes déroulantes'!G:H,2,FALSE)</f>
        <v xml:space="preserve">CM_17_RMFEC         </v>
      </c>
      <c r="AS11" s="28" t="s">
        <v>76</v>
      </c>
      <c r="AT11" s="20" t="s">
        <v>67</v>
      </c>
      <c r="AU11" s="20" t="s">
        <v>77</v>
      </c>
      <c r="AV11" s="20" t="s">
        <v>65</v>
      </c>
      <c r="AW11" s="20" t="s">
        <v>70</v>
      </c>
      <c r="AX11" s="20" t="str">
        <f>VLOOKUP(G11,'Listes déroulantes'!G:N,8,FALSE)</f>
        <v>28293060138</v>
      </c>
      <c r="AY11" s="20" t="s">
        <v>78</v>
      </c>
      <c r="AZ11" s="28" t="s">
        <v>509</v>
      </c>
      <c r="BA11" s="20" t="s">
        <v>79</v>
      </c>
      <c r="BB11" s="20" t="str">
        <f>VLOOKUP(G11,'Listes déroulantes'!G:J,4,FALSE)</f>
        <v xml:space="preserve">9256029   </v>
      </c>
      <c r="BC11" s="20" t="s">
        <v>73</v>
      </c>
      <c r="BD11" s="20" t="s">
        <v>81</v>
      </c>
      <c r="BE11" s="20" t="s">
        <v>72</v>
      </c>
      <c r="BF11" s="20" t="s">
        <v>82</v>
      </c>
      <c r="BG11" s="20" t="str">
        <f t="shared" si="2"/>
        <v>0000000000003194</v>
      </c>
      <c r="BH11" s="20" t="s">
        <v>83</v>
      </c>
      <c r="BI11" s="20" t="str">
        <f>VLOOKUP(G11,'Listes déroulantes'!G:M,7,FALSE)</f>
        <v xml:space="preserve">CM_17_RMFEC VAD         </v>
      </c>
      <c r="BJ11" s="20" t="str">
        <f t="shared" si="12"/>
        <v>020921</v>
      </c>
      <c r="BK11" s="20" t="s">
        <v>63</v>
      </c>
      <c r="BL11" s="20" t="s">
        <v>86</v>
      </c>
      <c r="BM11" s="20" t="str">
        <f t="shared" si="13"/>
        <v>0000000000003181</v>
      </c>
      <c r="BN11" s="20" t="str">
        <f t="shared" si="14"/>
        <v>0000000000003200</v>
      </c>
      <c r="BO11" s="20" t="s">
        <v>77</v>
      </c>
      <c r="BP11" s="20" t="s">
        <v>67</v>
      </c>
      <c r="BQ11" s="23" t="str">
        <f t="shared" si="15"/>
        <v>20210902</v>
      </c>
      <c r="BR11" s="20" t="str">
        <f t="shared" si="16"/>
        <v>000000000019</v>
      </c>
      <c r="BS11" s="20" t="str">
        <f t="shared" si="17"/>
        <v>000000000006</v>
      </c>
      <c r="BT11" s="20" t="s">
        <v>77</v>
      </c>
      <c r="BU11" s="20" t="s">
        <v>1113</v>
      </c>
      <c r="BV11" s="34" t="s">
        <v>457</v>
      </c>
      <c r="BW11" s="23" t="str">
        <f t="shared" si="18"/>
        <v>20210902</v>
      </c>
      <c r="BX11" s="20" t="s">
        <v>674</v>
      </c>
      <c r="BY11" s="27" t="str">
        <f t="shared" si="19"/>
        <v xml:space="preserve">00000120210901MONEXT     </v>
      </c>
      <c r="BZ11" s="20" t="s">
        <v>217</v>
      </c>
      <c r="CA11" s="20" t="str">
        <f t="shared" si="20"/>
        <v>D</v>
      </c>
      <c r="CB11" s="20" t="str">
        <f t="shared" si="21"/>
        <v>P</v>
      </c>
      <c r="CC11" s="20" t="str">
        <f t="shared" si="22"/>
        <v>FRA</v>
      </c>
      <c r="CD11" s="20" t="s">
        <v>220</v>
      </c>
      <c r="CE11" s="20" t="str">
        <f>VLOOKUP(G11,'Listes déroulantes'!G:L,6,FALSE)</f>
        <v xml:space="preserve">VAD  </v>
      </c>
      <c r="CF11" s="20" t="s">
        <v>232</v>
      </c>
      <c r="CG11" s="20" t="s">
        <v>226</v>
      </c>
      <c r="CH11" s="28" t="s">
        <v>240</v>
      </c>
    </row>
    <row r="12" spans="1:86" s="22" customFormat="1" x14ac:dyDescent="0.3">
      <c r="A12" s="46" t="s">
        <v>909</v>
      </c>
      <c r="B12" s="46" t="s">
        <v>1332</v>
      </c>
      <c r="C12" s="22" t="str">
        <f t="shared" si="0"/>
        <v xml:space="preserve">14000000Z01702817028XATRI    000021702892282513264KHYODHNJ313152021090160930700180001 00000000000026009782TI S           af2342567895FAC2021090278 RUE DE LA FIGAIRA17254CM_17_RMFEC         000000000000     17028922822829306013893001      9256028                                        978020000000000002595                     CM_17_RMFEC PDP         0209210000001561700000000000025840000000000002600     20210902000000000016000000000005 0000446432165461313564612021090200000400000120210901MONEXT                                            CEFRA       PDP                                                                                                      af1e01231235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2" s="20" t="s">
        <v>299</v>
      </c>
      <c r="E12" s="20" t="s">
        <v>260</v>
      </c>
      <c r="F12" s="94">
        <v>44441</v>
      </c>
      <c r="G12" s="20" t="s">
        <v>1257</v>
      </c>
      <c r="H12" s="21">
        <v>26</v>
      </c>
      <c r="I12" s="21">
        <v>0.16</v>
      </c>
      <c r="J12" s="21">
        <v>0.05</v>
      </c>
      <c r="K12" s="21">
        <v>0</v>
      </c>
      <c r="L12" s="111">
        <v>0.8</v>
      </c>
      <c r="M12" s="20" t="s">
        <v>668</v>
      </c>
      <c r="N12" s="20" t="s">
        <v>666</v>
      </c>
      <c r="O12" s="42" t="s">
        <v>93</v>
      </c>
      <c r="P12" s="46" t="s">
        <v>231</v>
      </c>
      <c r="Q12" s="20" t="s">
        <v>62</v>
      </c>
      <c r="R12" s="20" t="s">
        <v>63</v>
      </c>
      <c r="S12" s="20" t="s">
        <v>64</v>
      </c>
      <c r="T12" s="20" t="s">
        <v>65</v>
      </c>
      <c r="U12" s="20" t="s">
        <v>65</v>
      </c>
      <c r="V12" s="20" t="s">
        <v>66</v>
      </c>
      <c r="W12" s="20" t="s">
        <v>91</v>
      </c>
      <c r="X12" s="20" t="s">
        <v>67</v>
      </c>
      <c r="Y12" s="20" t="s">
        <v>68</v>
      </c>
      <c r="Z12" s="20" t="s">
        <v>68</v>
      </c>
      <c r="AA12" s="20" t="s">
        <v>69</v>
      </c>
      <c r="AB12" s="20" t="s">
        <v>65</v>
      </c>
      <c r="AC12" s="20" t="s">
        <v>70</v>
      </c>
      <c r="AD12" s="31" t="s">
        <v>381</v>
      </c>
      <c r="AE12" s="23" t="str">
        <f t="shared" si="9"/>
        <v>20210901</v>
      </c>
      <c r="AF12" s="20" t="str">
        <f>VLOOKUP(G12,'Listes déroulantes'!G:I,3,FALSE)</f>
        <v xml:space="preserve">60930700180001 </v>
      </c>
      <c r="AG12" s="24" t="str">
        <f t="shared" si="10"/>
        <v>0000000000002600</v>
      </c>
      <c r="AH12" s="20" t="s">
        <v>72</v>
      </c>
      <c r="AI12" s="20" t="s">
        <v>69</v>
      </c>
      <c r="AJ12" s="20" t="s">
        <v>503</v>
      </c>
      <c r="AK12" s="20" t="s">
        <v>74</v>
      </c>
      <c r="AL12" s="27" t="s">
        <v>466</v>
      </c>
      <c r="AM12" s="20" t="s">
        <v>92</v>
      </c>
      <c r="AN12" s="23" t="str">
        <f t="shared" si="11"/>
        <v>20210902</v>
      </c>
      <c r="AO12" s="20" t="str">
        <f>VLOOKUP(G12,'Listes déroulantes'!G:O,9,FALSE)</f>
        <v>78 RUE DE LA FIGAIRA</v>
      </c>
      <c r="AP12" s="20" t="s">
        <v>804</v>
      </c>
      <c r="AQ12" s="20">
        <v>254</v>
      </c>
      <c r="AR12" s="20" t="str">
        <f>VLOOKUP(G12,'Listes déroulantes'!G:H,2,FALSE)</f>
        <v xml:space="preserve">CM_17_RMFEC         </v>
      </c>
      <c r="AS12" s="28" t="s">
        <v>76</v>
      </c>
      <c r="AT12" s="20" t="s">
        <v>67</v>
      </c>
      <c r="AU12" s="20" t="s">
        <v>77</v>
      </c>
      <c r="AV12" s="20" t="s">
        <v>65</v>
      </c>
      <c r="AW12" s="20" t="s">
        <v>70</v>
      </c>
      <c r="AX12" s="20" t="str">
        <f>VLOOKUP(G12,'Listes déroulantes'!G:N,8,FALSE)</f>
        <v>28293060138</v>
      </c>
      <c r="AY12" s="20" t="s">
        <v>78</v>
      </c>
      <c r="AZ12" s="28" t="s">
        <v>509</v>
      </c>
      <c r="BA12" s="20" t="s">
        <v>79</v>
      </c>
      <c r="BB12" s="20" t="str">
        <f>VLOOKUP(G12,'Listes déroulantes'!G:J,4,FALSE)</f>
        <v xml:space="preserve">9256028   </v>
      </c>
      <c r="BC12" s="20" t="s">
        <v>73</v>
      </c>
      <c r="BD12" s="20" t="s">
        <v>81</v>
      </c>
      <c r="BE12" s="20" t="s">
        <v>72</v>
      </c>
      <c r="BF12" s="20" t="s">
        <v>82</v>
      </c>
      <c r="BG12" s="20" t="str">
        <f t="shared" si="2"/>
        <v>0000000000002595</v>
      </c>
      <c r="BH12" s="20" t="s">
        <v>83</v>
      </c>
      <c r="BI12" s="20" t="str">
        <f>VLOOKUP(G12,'Listes déroulantes'!G:M,7,FALSE)</f>
        <v xml:space="preserve">CM_17_RMFEC PDP         </v>
      </c>
      <c r="BJ12" s="20" t="str">
        <f t="shared" si="12"/>
        <v>020921</v>
      </c>
      <c r="BK12" s="20" t="s">
        <v>63</v>
      </c>
      <c r="BL12" s="20" t="s">
        <v>86</v>
      </c>
      <c r="BM12" s="20" t="str">
        <f t="shared" si="13"/>
        <v>0000000000002584</v>
      </c>
      <c r="BN12" s="20" t="str">
        <f t="shared" si="14"/>
        <v>0000000000002600</v>
      </c>
      <c r="BO12" s="20" t="s">
        <v>77</v>
      </c>
      <c r="BP12" s="20" t="s">
        <v>67</v>
      </c>
      <c r="BQ12" s="23" t="str">
        <f t="shared" si="15"/>
        <v>20210902</v>
      </c>
      <c r="BR12" s="20" t="str">
        <f t="shared" si="16"/>
        <v>000000000016</v>
      </c>
      <c r="BS12" s="20" t="str">
        <f t="shared" si="17"/>
        <v>000000000005</v>
      </c>
      <c r="BT12" s="20" t="s">
        <v>77</v>
      </c>
      <c r="BU12" s="20" t="s">
        <v>1114</v>
      </c>
      <c r="BV12" s="34" t="s">
        <v>457</v>
      </c>
      <c r="BW12" s="23" t="str">
        <f t="shared" si="18"/>
        <v>20210902</v>
      </c>
      <c r="BX12" s="20" t="s">
        <v>675</v>
      </c>
      <c r="BY12" s="27" t="str">
        <f t="shared" si="19"/>
        <v xml:space="preserve">00000120210901MONEXT     </v>
      </c>
      <c r="BZ12" s="20" t="s">
        <v>217</v>
      </c>
      <c r="CA12" s="20" t="str">
        <f t="shared" si="20"/>
        <v>C</v>
      </c>
      <c r="CB12" s="20" t="str">
        <f t="shared" si="21"/>
        <v>E</v>
      </c>
      <c r="CC12" s="20" t="str">
        <f t="shared" si="22"/>
        <v>FRA</v>
      </c>
      <c r="CD12" s="20" t="s">
        <v>220</v>
      </c>
      <c r="CE12" s="20" t="str">
        <f>VLOOKUP(G12,'Listes déroulantes'!G:L,6,FALSE)</f>
        <v xml:space="preserve">PDP  </v>
      </c>
      <c r="CF12" s="20" t="s">
        <v>232</v>
      </c>
      <c r="CG12" s="20" t="s">
        <v>325</v>
      </c>
      <c r="CH12" s="28" t="s">
        <v>240</v>
      </c>
    </row>
    <row r="13" spans="1:86" s="22" customFormat="1" x14ac:dyDescent="0.3">
      <c r="A13" s="46" t="s">
        <v>910</v>
      </c>
      <c r="B13" s="46" t="s">
        <v>1332</v>
      </c>
      <c r="C13" s="22" t="str">
        <f t="shared" si="0"/>
        <v xml:space="preserve">14000000Z01702817028XATRI    000021702892282513264KHYODHNJ313162021090160931700180001 00000000000102569782TI S           af2342567896FAC2021090216 RUE DE LA CANTAPE18255CM_18_RMFEC         000000000000     17028922822829306013993001      9256030                                        978020000000000010235                     CM_18_RMFEC VAD         0209210000001561700000000000101940000000000010256     20210902000000000062000000000021 0000546432165461313564612021090200000500000120210901MONEXT                                            DPFRA       VAD                                                                                                      af1e01231236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3" s="20" t="s">
        <v>299</v>
      </c>
      <c r="E13" s="20" t="s">
        <v>260</v>
      </c>
      <c r="F13" s="94">
        <v>44441</v>
      </c>
      <c r="G13" s="20" t="s">
        <v>1259</v>
      </c>
      <c r="H13" s="21">
        <v>102.56</v>
      </c>
      <c r="I13" s="21">
        <v>0.62</v>
      </c>
      <c r="J13" s="21">
        <v>0.21</v>
      </c>
      <c r="K13" s="21">
        <v>0</v>
      </c>
      <c r="L13" s="111">
        <v>0.8</v>
      </c>
      <c r="M13" s="20" t="s">
        <v>667</v>
      </c>
      <c r="N13" s="20" t="s">
        <v>665</v>
      </c>
      <c r="O13" s="42" t="s">
        <v>93</v>
      </c>
      <c r="P13" s="46" t="s">
        <v>241</v>
      </c>
      <c r="Q13" s="20" t="s">
        <v>62</v>
      </c>
      <c r="R13" s="20" t="s">
        <v>63</v>
      </c>
      <c r="S13" s="20" t="s">
        <v>64</v>
      </c>
      <c r="T13" s="20" t="s">
        <v>65</v>
      </c>
      <c r="U13" s="20" t="s">
        <v>65</v>
      </c>
      <c r="V13" s="20" t="s">
        <v>66</v>
      </c>
      <c r="W13" s="20" t="s">
        <v>91</v>
      </c>
      <c r="X13" s="20" t="s">
        <v>67</v>
      </c>
      <c r="Y13" s="20" t="s">
        <v>68</v>
      </c>
      <c r="Z13" s="20" t="s">
        <v>68</v>
      </c>
      <c r="AA13" s="20" t="s">
        <v>69</v>
      </c>
      <c r="AB13" s="20" t="s">
        <v>65</v>
      </c>
      <c r="AC13" s="20" t="s">
        <v>70</v>
      </c>
      <c r="AD13" s="31" t="s">
        <v>382</v>
      </c>
      <c r="AE13" s="23" t="str">
        <f t="shared" si="9"/>
        <v>20210901</v>
      </c>
      <c r="AF13" s="20" t="str">
        <f>VLOOKUP(G13,'Listes déroulantes'!G:I,3,FALSE)</f>
        <v xml:space="preserve">60931700180001 </v>
      </c>
      <c r="AG13" s="24" t="str">
        <f t="shared" si="10"/>
        <v>0000000000010256</v>
      </c>
      <c r="AH13" s="20" t="s">
        <v>72</v>
      </c>
      <c r="AI13" s="20" t="s">
        <v>69</v>
      </c>
      <c r="AJ13" s="20" t="s">
        <v>503</v>
      </c>
      <c r="AK13" s="20" t="s">
        <v>74</v>
      </c>
      <c r="AL13" s="27" t="s">
        <v>467</v>
      </c>
      <c r="AM13" s="20" t="s">
        <v>92</v>
      </c>
      <c r="AN13" s="23" t="str">
        <f t="shared" si="11"/>
        <v>20210902</v>
      </c>
      <c r="AO13" s="20" t="str">
        <f>VLOOKUP(G13,'Listes déroulantes'!G:O,9,FALSE)</f>
        <v>16 RUE DE LA CANTAPE</v>
      </c>
      <c r="AP13" s="20" t="s">
        <v>805</v>
      </c>
      <c r="AQ13" s="20">
        <v>255</v>
      </c>
      <c r="AR13" s="20" t="str">
        <f>VLOOKUP(G13,'Listes déroulantes'!G:H,2,FALSE)</f>
        <v xml:space="preserve">CM_18_RMFEC         </v>
      </c>
      <c r="AS13" s="28" t="s">
        <v>76</v>
      </c>
      <c r="AT13" s="20" t="s">
        <v>67</v>
      </c>
      <c r="AU13" s="20" t="s">
        <v>77</v>
      </c>
      <c r="AV13" s="20" t="s">
        <v>65</v>
      </c>
      <c r="AW13" s="20" t="s">
        <v>70</v>
      </c>
      <c r="AX13" s="20" t="str">
        <f>VLOOKUP(G13,'Listes déroulantes'!G:N,8,FALSE)</f>
        <v>28293060139</v>
      </c>
      <c r="AY13" s="20" t="s">
        <v>78</v>
      </c>
      <c r="AZ13" s="28" t="s">
        <v>509</v>
      </c>
      <c r="BA13" s="20" t="s">
        <v>79</v>
      </c>
      <c r="BB13" s="20" t="str">
        <f>VLOOKUP(G13,'Listes déroulantes'!G:J,4,FALSE)</f>
        <v xml:space="preserve">9256030   </v>
      </c>
      <c r="BC13" s="20" t="s">
        <v>73</v>
      </c>
      <c r="BD13" s="20" t="s">
        <v>81</v>
      </c>
      <c r="BE13" s="20" t="s">
        <v>72</v>
      </c>
      <c r="BF13" s="20" t="s">
        <v>82</v>
      </c>
      <c r="BG13" s="20" t="str">
        <f t="shared" si="2"/>
        <v>0000000000010235</v>
      </c>
      <c r="BH13" s="20" t="s">
        <v>83</v>
      </c>
      <c r="BI13" s="20" t="str">
        <f>VLOOKUP(G13,'Listes déroulantes'!G:M,7,FALSE)</f>
        <v xml:space="preserve">CM_18_RMFEC VAD         </v>
      </c>
      <c r="BJ13" s="20" t="str">
        <f t="shared" si="12"/>
        <v>020921</v>
      </c>
      <c r="BK13" s="20" t="s">
        <v>63</v>
      </c>
      <c r="BL13" s="20" t="s">
        <v>86</v>
      </c>
      <c r="BM13" s="20" t="str">
        <f t="shared" si="13"/>
        <v>0000000000010194</v>
      </c>
      <c r="BN13" s="20" t="str">
        <f t="shared" si="14"/>
        <v>0000000000010256</v>
      </c>
      <c r="BO13" s="20" t="s">
        <v>77</v>
      </c>
      <c r="BP13" s="20" t="s">
        <v>67</v>
      </c>
      <c r="BQ13" s="23" t="str">
        <f t="shared" si="15"/>
        <v>20210902</v>
      </c>
      <c r="BR13" s="20" t="str">
        <f t="shared" si="16"/>
        <v>000000000062</v>
      </c>
      <c r="BS13" s="20" t="str">
        <f t="shared" si="17"/>
        <v>000000000021</v>
      </c>
      <c r="BT13" s="20" t="s">
        <v>77</v>
      </c>
      <c r="BU13" s="20" t="s">
        <v>1115</v>
      </c>
      <c r="BV13" s="34" t="s">
        <v>457</v>
      </c>
      <c r="BW13" s="23" t="str">
        <f t="shared" si="18"/>
        <v>20210902</v>
      </c>
      <c r="BX13" s="20" t="s">
        <v>676</v>
      </c>
      <c r="BY13" s="27" t="str">
        <f t="shared" si="19"/>
        <v xml:space="preserve">00000120210901MONEXT     </v>
      </c>
      <c r="BZ13" s="20" t="s">
        <v>217</v>
      </c>
      <c r="CA13" s="20" t="str">
        <f t="shared" si="20"/>
        <v>D</v>
      </c>
      <c r="CB13" s="20" t="str">
        <f t="shared" si="21"/>
        <v>P</v>
      </c>
      <c r="CC13" s="20" t="str">
        <f t="shared" si="22"/>
        <v>FRA</v>
      </c>
      <c r="CD13" s="20" t="s">
        <v>220</v>
      </c>
      <c r="CE13" s="20" t="str">
        <f>VLOOKUP(G13,'Listes déroulantes'!G:L,6,FALSE)</f>
        <v xml:space="preserve">VAD  </v>
      </c>
      <c r="CF13" s="20" t="s">
        <v>232</v>
      </c>
      <c r="CG13" s="20" t="s">
        <v>326</v>
      </c>
      <c r="CH13" s="28" t="s">
        <v>240</v>
      </c>
    </row>
    <row r="14" spans="1:86" s="22" customFormat="1" x14ac:dyDescent="0.3">
      <c r="A14" s="46" t="s">
        <v>911</v>
      </c>
      <c r="B14" s="46" t="s">
        <v>797</v>
      </c>
      <c r="C14" s="22" t="str">
        <f t="shared" si="0"/>
        <v>CRE NON ACTIF</v>
      </c>
      <c r="D14" s="20" t="s">
        <v>299</v>
      </c>
      <c r="E14" s="20" t="s">
        <v>260</v>
      </c>
      <c r="F14" s="94">
        <v>44397</v>
      </c>
      <c r="G14" s="20" t="s">
        <v>370</v>
      </c>
      <c r="H14" s="21">
        <v>5.54</v>
      </c>
      <c r="I14" s="21">
        <v>2.5</v>
      </c>
      <c r="J14" s="21">
        <v>1</v>
      </c>
      <c r="K14" s="21">
        <v>0</v>
      </c>
      <c r="L14" s="111">
        <v>0.8</v>
      </c>
      <c r="M14" s="20" t="s">
        <v>667</v>
      </c>
      <c r="N14" s="20" t="s">
        <v>665</v>
      </c>
      <c r="O14" s="42" t="s">
        <v>93</v>
      </c>
      <c r="P14" s="46" t="s">
        <v>242</v>
      </c>
      <c r="Q14" s="20" t="s">
        <v>62</v>
      </c>
      <c r="R14" s="20" t="s">
        <v>63</v>
      </c>
      <c r="S14" s="20" t="s">
        <v>64</v>
      </c>
      <c r="T14" s="20" t="s">
        <v>65</v>
      </c>
      <c r="U14" s="20" t="s">
        <v>65</v>
      </c>
      <c r="V14" s="20" t="s">
        <v>66</v>
      </c>
      <c r="W14" s="20" t="s">
        <v>91</v>
      </c>
      <c r="X14" s="20" t="s">
        <v>67</v>
      </c>
      <c r="Y14" s="20" t="s">
        <v>68</v>
      </c>
      <c r="Z14" s="20" t="s">
        <v>68</v>
      </c>
      <c r="AA14" s="20" t="s">
        <v>69</v>
      </c>
      <c r="AB14" s="20" t="s">
        <v>65</v>
      </c>
      <c r="AC14" s="20" t="s">
        <v>70</v>
      </c>
      <c r="AD14" s="31" t="s">
        <v>383</v>
      </c>
      <c r="AE14" s="23" t="str">
        <f t="shared" si="9"/>
        <v>20210719</v>
      </c>
      <c r="AF14" s="20" t="str">
        <f>VLOOKUP(G14,'Listes déroulantes'!G:I,3,FALSE)</f>
        <v xml:space="preserve">49769047900025 </v>
      </c>
      <c r="AG14" s="24" t="str">
        <f t="shared" si="10"/>
        <v>0000000000000554</v>
      </c>
      <c r="AH14" s="20" t="s">
        <v>72</v>
      </c>
      <c r="AI14" s="20" t="s">
        <v>69</v>
      </c>
      <c r="AJ14" s="20" t="s">
        <v>503</v>
      </c>
      <c r="AK14" s="20" t="s">
        <v>74</v>
      </c>
      <c r="AL14" s="27" t="s">
        <v>468</v>
      </c>
      <c r="AM14" s="20" t="s">
        <v>92</v>
      </c>
      <c r="AN14" s="23" t="str">
        <f t="shared" si="11"/>
        <v>20210720</v>
      </c>
      <c r="AO14" s="20" t="str">
        <f>VLOOKUP(G14,'Listes déroulantes'!G:O,9,FALSE)</f>
        <v xml:space="preserve">59 MARCQ EN BAROE   </v>
      </c>
      <c r="AP14" s="20" t="s">
        <v>806</v>
      </c>
      <c r="AQ14" s="20">
        <v>256</v>
      </c>
      <c r="AR14" s="20" t="str">
        <f>VLOOKUP(G14,'Listes déroulantes'!G:H,2,FALSE)</f>
        <v>SAS GUY DEMARLE GD P</v>
      </c>
      <c r="AS14" s="28" t="s">
        <v>76</v>
      </c>
      <c r="AT14" s="20" t="s">
        <v>67</v>
      </c>
      <c r="AU14" s="20" t="s">
        <v>77</v>
      </c>
      <c r="AV14" s="20" t="s">
        <v>65</v>
      </c>
      <c r="AW14" s="20" t="s">
        <v>70</v>
      </c>
      <c r="AX14" s="20" t="str">
        <f>VLOOKUP(G14,'Listes déroulantes'!G:N,8,FALSE)</f>
        <v>02608442940</v>
      </c>
      <c r="AY14" s="20" t="s">
        <v>78</v>
      </c>
      <c r="AZ14" s="28" t="s">
        <v>509</v>
      </c>
      <c r="BA14" s="20" t="s">
        <v>79</v>
      </c>
      <c r="BB14" s="20" t="str">
        <f>VLOOKUP(G14,'Listes déroulantes'!G:J,4,FALSE)</f>
        <v xml:space="preserve">9255005   </v>
      </c>
      <c r="BC14" s="20" t="s">
        <v>73</v>
      </c>
      <c r="BD14" s="20" t="s">
        <v>81</v>
      </c>
      <c r="BE14" s="20" t="s">
        <v>72</v>
      </c>
      <c r="BF14" s="20" t="s">
        <v>82</v>
      </c>
      <c r="BG14" s="20" t="str">
        <f t="shared" si="2"/>
        <v>0000000000000454</v>
      </c>
      <c r="BH14" s="20" t="s">
        <v>83</v>
      </c>
      <c r="BI14" s="20" t="str">
        <f>VLOOKUP(G14,'Listes déroulantes'!G:M,7,FALSE)</f>
        <v xml:space="preserve">GUY DEMARLE             </v>
      </c>
      <c r="BJ14" s="20" t="str">
        <f t="shared" si="12"/>
        <v>200721</v>
      </c>
      <c r="BK14" s="20" t="s">
        <v>63</v>
      </c>
      <c r="BL14" s="20" t="s">
        <v>86</v>
      </c>
      <c r="BM14" s="20" t="str">
        <f t="shared" si="13"/>
        <v>0000000000000304</v>
      </c>
      <c r="BN14" s="20" t="str">
        <f t="shared" si="14"/>
        <v>0000000000000554</v>
      </c>
      <c r="BO14" s="20" t="s">
        <v>77</v>
      </c>
      <c r="BP14" s="20" t="s">
        <v>67</v>
      </c>
      <c r="BQ14" s="23" t="str">
        <f t="shared" si="15"/>
        <v>20210720</v>
      </c>
      <c r="BR14" s="20" t="str">
        <f t="shared" si="16"/>
        <v>000000000250</v>
      </c>
      <c r="BS14" s="20" t="str">
        <f t="shared" si="17"/>
        <v>000000000100</v>
      </c>
      <c r="BT14" s="20" t="s">
        <v>77</v>
      </c>
      <c r="BU14" s="20" t="s">
        <v>1116</v>
      </c>
      <c r="BV14" s="34" t="s">
        <v>457</v>
      </c>
      <c r="BW14" s="23" t="str">
        <f t="shared" si="18"/>
        <v>20210720</v>
      </c>
      <c r="BX14" s="20" t="s">
        <v>677</v>
      </c>
      <c r="BY14" s="27" t="str">
        <f t="shared" si="19"/>
        <v xml:space="preserve">00000120210719MONEXT     </v>
      </c>
      <c r="BZ14" s="20" t="s">
        <v>217</v>
      </c>
      <c r="CA14" s="20" t="str">
        <f t="shared" si="20"/>
        <v>D</v>
      </c>
      <c r="CB14" s="20" t="str">
        <f t="shared" si="21"/>
        <v>P</v>
      </c>
      <c r="CC14" s="20" t="str">
        <f t="shared" si="22"/>
        <v>FRA</v>
      </c>
      <c r="CD14" s="20" t="s">
        <v>220</v>
      </c>
      <c r="CE14" s="20" t="str">
        <f>VLOOKUP(G14,'Listes déroulantes'!G:L,6,FALSE)</f>
        <v xml:space="preserve">VAD  </v>
      </c>
      <c r="CF14" s="20" t="s">
        <v>232</v>
      </c>
      <c r="CG14" s="20" t="s">
        <v>327</v>
      </c>
      <c r="CH14" s="28" t="s">
        <v>240</v>
      </c>
    </row>
    <row r="15" spans="1:86" s="22" customFormat="1" x14ac:dyDescent="0.3">
      <c r="A15" s="46" t="s">
        <v>912</v>
      </c>
      <c r="B15" s="46" t="s">
        <v>797</v>
      </c>
      <c r="C15" s="22" t="str">
        <f t="shared" si="0"/>
        <v>CRE NON ACTIF</v>
      </c>
      <c r="D15" s="20" t="s">
        <v>299</v>
      </c>
      <c r="E15" s="20" t="s">
        <v>260</v>
      </c>
      <c r="F15" s="94">
        <v>44397</v>
      </c>
      <c r="G15" s="20" t="s">
        <v>365</v>
      </c>
      <c r="H15" s="21">
        <v>102.56</v>
      </c>
      <c r="I15" s="21">
        <v>2.5</v>
      </c>
      <c r="J15" s="21">
        <v>1</v>
      </c>
      <c r="K15" s="21">
        <v>0</v>
      </c>
      <c r="L15" s="111">
        <v>0.8</v>
      </c>
      <c r="M15" s="20" t="s">
        <v>667</v>
      </c>
      <c r="N15" s="20" t="s">
        <v>665</v>
      </c>
      <c r="O15" s="42" t="s">
        <v>93</v>
      </c>
      <c r="P15" s="46" t="s">
        <v>243</v>
      </c>
      <c r="Q15" s="20" t="s">
        <v>62</v>
      </c>
      <c r="R15" s="20" t="s">
        <v>63</v>
      </c>
      <c r="S15" s="20" t="s">
        <v>64</v>
      </c>
      <c r="T15" s="20" t="s">
        <v>65</v>
      </c>
      <c r="U15" s="20" t="s">
        <v>65</v>
      </c>
      <c r="V15" s="20" t="s">
        <v>66</v>
      </c>
      <c r="W15" s="20" t="s">
        <v>91</v>
      </c>
      <c r="X15" s="20" t="s">
        <v>67</v>
      </c>
      <c r="Y15" s="20" t="s">
        <v>68</v>
      </c>
      <c r="Z15" s="20" t="s">
        <v>68</v>
      </c>
      <c r="AA15" s="20" t="s">
        <v>69</v>
      </c>
      <c r="AB15" s="20" t="s">
        <v>65</v>
      </c>
      <c r="AC15" s="20" t="s">
        <v>70</v>
      </c>
      <c r="AD15" s="31" t="s">
        <v>384</v>
      </c>
      <c r="AE15" s="23" t="str">
        <f t="shared" si="9"/>
        <v>20210719</v>
      </c>
      <c r="AF15" s="20" t="str">
        <f>VLOOKUP(G15,'Listes déroulantes'!G:I,3,FALSE)</f>
        <v xml:space="preserve">50318500100032 </v>
      </c>
      <c r="AG15" s="24" t="str">
        <f t="shared" si="10"/>
        <v>0000000000010256</v>
      </c>
      <c r="AH15" s="20" t="s">
        <v>72</v>
      </c>
      <c r="AI15" s="20" t="s">
        <v>69</v>
      </c>
      <c r="AJ15" s="20" t="s">
        <v>503</v>
      </c>
      <c r="AK15" s="20" t="s">
        <v>74</v>
      </c>
      <c r="AL15" s="27" t="s">
        <v>469</v>
      </c>
      <c r="AM15" s="20" t="s">
        <v>92</v>
      </c>
      <c r="AN15" s="23" t="str">
        <f t="shared" si="11"/>
        <v>20210720</v>
      </c>
      <c r="AO15" s="20" t="str">
        <f>VLOOKUP(G15,'Listes déroulantes'!G:O,9,FALSE)</f>
        <v>260 RUE CLAUDE NICOL</v>
      </c>
      <c r="AP15" s="20" t="s">
        <v>807</v>
      </c>
      <c r="AQ15" s="20">
        <v>257</v>
      </c>
      <c r="AR15" s="20" t="str">
        <f>VLOOKUP(G15,'Listes déroulantes'!G:H,2,FALSE)</f>
        <v xml:space="preserve">SAS MONEXT          </v>
      </c>
      <c r="AS15" s="28" t="s">
        <v>76</v>
      </c>
      <c r="AT15" s="20" t="s">
        <v>67</v>
      </c>
      <c r="AU15" s="20" t="s">
        <v>77</v>
      </c>
      <c r="AV15" s="20" t="s">
        <v>65</v>
      </c>
      <c r="AW15" s="20" t="s">
        <v>70</v>
      </c>
      <c r="AX15" s="20" t="str">
        <f>VLOOKUP(G15,'Listes déroulantes'!G:N,8,FALSE)</f>
        <v>20289045644</v>
      </c>
      <c r="AY15" s="20" t="s">
        <v>78</v>
      </c>
      <c r="AZ15" s="28" t="s">
        <v>509</v>
      </c>
      <c r="BA15" s="20" t="s">
        <v>79</v>
      </c>
      <c r="BB15" s="20" t="str">
        <f>VLOOKUP(G15,'Listes déroulantes'!G:J,4,FALSE)</f>
        <v xml:space="preserve">9255001   </v>
      </c>
      <c r="BC15" s="20" t="s">
        <v>73</v>
      </c>
      <c r="BD15" s="20" t="s">
        <v>81</v>
      </c>
      <c r="BE15" s="20" t="s">
        <v>72</v>
      </c>
      <c r="BF15" s="20" t="s">
        <v>82</v>
      </c>
      <c r="BG15" s="20" t="str">
        <f t="shared" si="2"/>
        <v>0000000000010156</v>
      </c>
      <c r="BH15" s="20" t="s">
        <v>83</v>
      </c>
      <c r="BI15" s="20" t="str">
        <f>VLOOKUP(G15,'Listes déroulantes'!G:M,7,FALSE)</f>
        <v xml:space="preserve">MONEXT                  </v>
      </c>
      <c r="BJ15" s="20" t="str">
        <f t="shared" si="12"/>
        <v>200721</v>
      </c>
      <c r="BK15" s="20" t="s">
        <v>63</v>
      </c>
      <c r="BL15" s="20" t="s">
        <v>86</v>
      </c>
      <c r="BM15" s="20" t="str">
        <f t="shared" si="13"/>
        <v>0000000000010006</v>
      </c>
      <c r="BN15" s="20" t="str">
        <f t="shared" si="14"/>
        <v>0000000000010256</v>
      </c>
      <c r="BO15" s="20" t="s">
        <v>77</v>
      </c>
      <c r="BP15" s="20" t="s">
        <v>67</v>
      </c>
      <c r="BQ15" s="23" t="str">
        <f t="shared" si="15"/>
        <v>20210720</v>
      </c>
      <c r="BR15" s="20" t="str">
        <f t="shared" si="16"/>
        <v>000000000250</v>
      </c>
      <c r="BS15" s="20" t="str">
        <f t="shared" si="17"/>
        <v>000000000100</v>
      </c>
      <c r="BT15" s="20" t="s">
        <v>77</v>
      </c>
      <c r="BU15" s="20" t="s">
        <v>1117</v>
      </c>
      <c r="BV15" s="34" t="s">
        <v>457</v>
      </c>
      <c r="BW15" s="23" t="str">
        <f t="shared" si="18"/>
        <v>20210720</v>
      </c>
      <c r="BX15" s="20" t="s">
        <v>678</v>
      </c>
      <c r="BY15" s="27" t="str">
        <f t="shared" si="19"/>
        <v xml:space="preserve">00000120210719MONEXT     </v>
      </c>
      <c r="BZ15" s="20" t="s">
        <v>217</v>
      </c>
      <c r="CA15" s="20" t="str">
        <f t="shared" si="20"/>
        <v>D</v>
      </c>
      <c r="CB15" s="20" t="str">
        <f t="shared" si="21"/>
        <v>P</v>
      </c>
      <c r="CC15" s="20" t="str">
        <f t="shared" si="22"/>
        <v>FRA</v>
      </c>
      <c r="CD15" s="20" t="s">
        <v>220</v>
      </c>
      <c r="CE15" s="20" t="str">
        <f>VLOOKUP(G15,'Listes déroulantes'!G:L,6,FALSE)</f>
        <v xml:space="preserve">PDP  </v>
      </c>
      <c r="CF15" s="20" t="s">
        <v>232</v>
      </c>
      <c r="CG15" s="20" t="s">
        <v>328</v>
      </c>
      <c r="CH15" s="28" t="s">
        <v>240</v>
      </c>
    </row>
    <row r="16" spans="1:86" s="22" customFormat="1" x14ac:dyDescent="0.3">
      <c r="A16" s="46" t="s">
        <v>913</v>
      </c>
      <c r="B16" s="46" t="s">
        <v>797</v>
      </c>
      <c r="C16" s="22" t="str">
        <f t="shared" si="0"/>
        <v>CRE NON ACTIF</v>
      </c>
      <c r="D16" s="20" t="s">
        <v>299</v>
      </c>
      <c r="E16" s="20" t="s">
        <v>260</v>
      </c>
      <c r="F16" s="94">
        <v>44398</v>
      </c>
      <c r="G16" s="20" t="s">
        <v>365</v>
      </c>
      <c r="H16" s="21">
        <v>238</v>
      </c>
      <c r="I16" s="21">
        <v>2.5</v>
      </c>
      <c r="J16" s="21">
        <v>1</v>
      </c>
      <c r="K16" s="21">
        <v>0</v>
      </c>
      <c r="L16" s="111">
        <v>0.8</v>
      </c>
      <c r="M16" s="20" t="s">
        <v>667</v>
      </c>
      <c r="N16" s="20" t="s">
        <v>665</v>
      </c>
      <c r="O16" s="42" t="s">
        <v>93</v>
      </c>
      <c r="P16" s="46" t="s">
        <v>244</v>
      </c>
      <c r="Q16" s="20" t="s">
        <v>62</v>
      </c>
      <c r="R16" s="20" t="s">
        <v>63</v>
      </c>
      <c r="S16" s="20" t="s">
        <v>64</v>
      </c>
      <c r="T16" s="20" t="s">
        <v>65</v>
      </c>
      <c r="U16" s="20" t="s">
        <v>65</v>
      </c>
      <c r="V16" s="20" t="s">
        <v>66</v>
      </c>
      <c r="W16" s="20" t="s">
        <v>91</v>
      </c>
      <c r="X16" s="20" t="s">
        <v>67</v>
      </c>
      <c r="Y16" s="20" t="s">
        <v>68</v>
      </c>
      <c r="Z16" s="20" t="s">
        <v>68</v>
      </c>
      <c r="AA16" s="20" t="s">
        <v>69</v>
      </c>
      <c r="AB16" s="20" t="s">
        <v>65</v>
      </c>
      <c r="AC16" s="20" t="s">
        <v>70</v>
      </c>
      <c r="AD16" s="31" t="s">
        <v>385</v>
      </c>
      <c r="AE16" s="23" t="str">
        <f t="shared" si="9"/>
        <v>20210720</v>
      </c>
      <c r="AF16" s="20" t="str">
        <f>VLOOKUP(G16,'Listes déroulantes'!G:I,3,FALSE)</f>
        <v xml:space="preserve">50318500100032 </v>
      </c>
      <c r="AG16" s="24" t="str">
        <f t="shared" si="10"/>
        <v>0000000000023800</v>
      </c>
      <c r="AH16" s="20" t="s">
        <v>72</v>
      </c>
      <c r="AI16" s="20" t="s">
        <v>69</v>
      </c>
      <c r="AJ16" s="20" t="s">
        <v>503</v>
      </c>
      <c r="AK16" s="20" t="s">
        <v>74</v>
      </c>
      <c r="AL16" s="27" t="s">
        <v>470</v>
      </c>
      <c r="AM16" s="20" t="s">
        <v>92</v>
      </c>
      <c r="AN16" s="23" t="str">
        <f t="shared" si="11"/>
        <v>20210721</v>
      </c>
      <c r="AO16" s="20" t="str">
        <f>VLOOKUP(G16,'Listes déroulantes'!G:O,9,FALSE)</f>
        <v>260 RUE CLAUDE NICOL</v>
      </c>
      <c r="AP16" s="20" t="s">
        <v>808</v>
      </c>
      <c r="AQ16" s="20">
        <v>258</v>
      </c>
      <c r="AR16" s="20" t="str">
        <f>VLOOKUP(G16,'Listes déroulantes'!G:H,2,FALSE)</f>
        <v xml:space="preserve">SAS MONEXT          </v>
      </c>
      <c r="AS16" s="28" t="s">
        <v>76</v>
      </c>
      <c r="AT16" s="20" t="s">
        <v>67</v>
      </c>
      <c r="AU16" s="20" t="s">
        <v>77</v>
      </c>
      <c r="AV16" s="20" t="s">
        <v>65</v>
      </c>
      <c r="AW16" s="20" t="s">
        <v>70</v>
      </c>
      <c r="AX16" s="20" t="str">
        <f>VLOOKUP(G16,'Listes déroulantes'!G:N,8,FALSE)</f>
        <v>20289045644</v>
      </c>
      <c r="AY16" s="20" t="s">
        <v>78</v>
      </c>
      <c r="AZ16" s="28" t="s">
        <v>509</v>
      </c>
      <c r="BA16" s="20" t="s">
        <v>79</v>
      </c>
      <c r="BB16" s="20" t="str">
        <f>VLOOKUP(G16,'Listes déroulantes'!G:J,4,FALSE)</f>
        <v xml:space="preserve">9255001   </v>
      </c>
      <c r="BC16" s="20" t="s">
        <v>73</v>
      </c>
      <c r="BD16" s="20" t="s">
        <v>81</v>
      </c>
      <c r="BE16" s="20" t="s">
        <v>72</v>
      </c>
      <c r="BF16" s="20" t="s">
        <v>82</v>
      </c>
      <c r="BG16" s="20" t="str">
        <f t="shared" si="2"/>
        <v>0000000000023700</v>
      </c>
      <c r="BH16" s="20" t="s">
        <v>83</v>
      </c>
      <c r="BI16" s="20" t="str">
        <f>VLOOKUP(G16,'Listes déroulantes'!G:M,7,FALSE)</f>
        <v xml:space="preserve">MONEXT                  </v>
      </c>
      <c r="BJ16" s="20" t="str">
        <f t="shared" si="12"/>
        <v>210721</v>
      </c>
      <c r="BK16" s="20" t="s">
        <v>63</v>
      </c>
      <c r="BL16" s="20" t="s">
        <v>86</v>
      </c>
      <c r="BM16" s="20" t="str">
        <f t="shared" si="13"/>
        <v>0000000000023550</v>
      </c>
      <c r="BN16" s="20" t="str">
        <f t="shared" si="14"/>
        <v>0000000000023800</v>
      </c>
      <c r="BO16" s="20" t="s">
        <v>77</v>
      </c>
      <c r="BP16" s="20" t="s">
        <v>67</v>
      </c>
      <c r="BQ16" s="23" t="str">
        <f t="shared" si="15"/>
        <v>20210721</v>
      </c>
      <c r="BR16" s="20" t="str">
        <f t="shared" si="16"/>
        <v>000000000250</v>
      </c>
      <c r="BS16" s="20" t="str">
        <f t="shared" si="17"/>
        <v>000000000100</v>
      </c>
      <c r="BT16" s="20" t="s">
        <v>77</v>
      </c>
      <c r="BU16" s="20" t="s">
        <v>1118</v>
      </c>
      <c r="BV16" s="34" t="s">
        <v>457</v>
      </c>
      <c r="BW16" s="23" t="str">
        <f t="shared" si="18"/>
        <v>20210721</v>
      </c>
      <c r="BX16" s="20" t="s">
        <v>679</v>
      </c>
      <c r="BY16" s="27" t="str">
        <f t="shared" si="19"/>
        <v xml:space="preserve">00000120210720MONEXT     </v>
      </c>
      <c r="BZ16" s="20" t="s">
        <v>217</v>
      </c>
      <c r="CA16" s="20" t="str">
        <f t="shared" si="20"/>
        <v>D</v>
      </c>
      <c r="CB16" s="20" t="str">
        <f t="shared" si="21"/>
        <v>P</v>
      </c>
      <c r="CC16" s="20" t="str">
        <f t="shared" si="22"/>
        <v>FRA</v>
      </c>
      <c r="CD16" s="20" t="s">
        <v>220</v>
      </c>
      <c r="CE16" s="20" t="str">
        <f>VLOOKUP(G16,'Listes déroulantes'!G:L,6,FALSE)</f>
        <v xml:space="preserve">PDP  </v>
      </c>
      <c r="CF16" s="20" t="s">
        <v>232</v>
      </c>
      <c r="CG16" s="20" t="s">
        <v>329</v>
      </c>
      <c r="CH16" s="28" t="s">
        <v>240</v>
      </c>
    </row>
    <row r="17" spans="1:86" s="22" customFormat="1" x14ac:dyDescent="0.3">
      <c r="A17" s="46" t="s">
        <v>914</v>
      </c>
      <c r="B17" s="46" t="s">
        <v>797</v>
      </c>
      <c r="C17" s="22" t="str">
        <f t="shared" si="0"/>
        <v>CRE NON ACTIF</v>
      </c>
      <c r="D17" s="20" t="s">
        <v>299</v>
      </c>
      <c r="E17" s="20" t="s">
        <v>260</v>
      </c>
      <c r="F17" s="94">
        <v>44369</v>
      </c>
      <c r="G17" s="20" t="s">
        <v>365</v>
      </c>
      <c r="H17" s="21">
        <v>239</v>
      </c>
      <c r="I17" s="21">
        <v>2.5</v>
      </c>
      <c r="J17" s="21">
        <v>1</v>
      </c>
      <c r="K17" s="21">
        <v>0</v>
      </c>
      <c r="L17" s="111">
        <v>0.8</v>
      </c>
      <c r="M17" s="20" t="s">
        <v>667</v>
      </c>
      <c r="N17" s="20" t="s">
        <v>665</v>
      </c>
      <c r="O17" s="42" t="s">
        <v>93</v>
      </c>
      <c r="P17" s="46" t="s">
        <v>245</v>
      </c>
      <c r="Q17" s="20" t="s">
        <v>62</v>
      </c>
      <c r="R17" s="20" t="s">
        <v>63</v>
      </c>
      <c r="S17" s="20" t="s">
        <v>64</v>
      </c>
      <c r="T17" s="20" t="s">
        <v>65</v>
      </c>
      <c r="U17" s="20" t="s">
        <v>65</v>
      </c>
      <c r="V17" s="20" t="s">
        <v>66</v>
      </c>
      <c r="W17" s="20" t="s">
        <v>91</v>
      </c>
      <c r="X17" s="20" t="s">
        <v>67</v>
      </c>
      <c r="Y17" s="20" t="s">
        <v>68</v>
      </c>
      <c r="Z17" s="20" t="s">
        <v>68</v>
      </c>
      <c r="AA17" s="20" t="s">
        <v>69</v>
      </c>
      <c r="AB17" s="20" t="s">
        <v>65</v>
      </c>
      <c r="AC17" s="20" t="s">
        <v>70</v>
      </c>
      <c r="AD17" s="31" t="s">
        <v>386</v>
      </c>
      <c r="AE17" s="23" t="str">
        <f t="shared" si="9"/>
        <v>20210621</v>
      </c>
      <c r="AF17" s="20" t="str">
        <f>VLOOKUP(G17,'Listes déroulantes'!G:I,3,FALSE)</f>
        <v xml:space="preserve">50318500100032 </v>
      </c>
      <c r="AG17" s="24" t="str">
        <f t="shared" si="10"/>
        <v>0000000000023900</v>
      </c>
      <c r="AH17" s="20" t="s">
        <v>72</v>
      </c>
      <c r="AI17" s="20" t="s">
        <v>69</v>
      </c>
      <c r="AJ17" s="20" t="s">
        <v>503</v>
      </c>
      <c r="AK17" s="20" t="s">
        <v>74</v>
      </c>
      <c r="AL17" s="27" t="s">
        <v>471</v>
      </c>
      <c r="AM17" s="20" t="s">
        <v>92</v>
      </c>
      <c r="AN17" s="23" t="str">
        <f t="shared" si="11"/>
        <v>20210622</v>
      </c>
      <c r="AO17" s="20" t="str">
        <f>VLOOKUP(G17,'Listes déroulantes'!G:O,9,FALSE)</f>
        <v>260 RUE CLAUDE NICOL</v>
      </c>
      <c r="AP17" s="20" t="s">
        <v>809</v>
      </c>
      <c r="AQ17" s="20">
        <v>259</v>
      </c>
      <c r="AR17" s="20" t="str">
        <f>VLOOKUP(G17,'Listes déroulantes'!G:H,2,FALSE)</f>
        <v xml:space="preserve">SAS MONEXT          </v>
      </c>
      <c r="AS17" s="28" t="s">
        <v>76</v>
      </c>
      <c r="AT17" s="20" t="s">
        <v>67</v>
      </c>
      <c r="AU17" s="20" t="s">
        <v>77</v>
      </c>
      <c r="AV17" s="20" t="s">
        <v>65</v>
      </c>
      <c r="AW17" s="20" t="s">
        <v>70</v>
      </c>
      <c r="AX17" s="20" t="str">
        <f>VLOOKUP(G17,'Listes déroulantes'!G:N,8,FALSE)</f>
        <v>20289045644</v>
      </c>
      <c r="AY17" s="20" t="s">
        <v>78</v>
      </c>
      <c r="AZ17" s="28" t="s">
        <v>509</v>
      </c>
      <c r="BA17" s="20" t="s">
        <v>79</v>
      </c>
      <c r="BB17" s="20" t="str">
        <f>VLOOKUP(G17,'Listes déroulantes'!G:J,4,FALSE)</f>
        <v xml:space="preserve">9255001   </v>
      </c>
      <c r="BC17" s="20" t="s">
        <v>73</v>
      </c>
      <c r="BD17" s="20" t="s">
        <v>81</v>
      </c>
      <c r="BE17" s="20" t="s">
        <v>72</v>
      </c>
      <c r="BF17" s="20" t="s">
        <v>82</v>
      </c>
      <c r="BG17" s="20" t="str">
        <f t="shared" si="2"/>
        <v>0000000000023800</v>
      </c>
      <c r="BH17" s="20" t="s">
        <v>83</v>
      </c>
      <c r="BI17" s="20" t="str">
        <f>VLOOKUP(G17,'Listes déroulantes'!G:M,7,FALSE)</f>
        <v xml:space="preserve">MONEXT                  </v>
      </c>
      <c r="BJ17" s="20" t="str">
        <f t="shared" si="12"/>
        <v>220621</v>
      </c>
      <c r="BK17" s="20" t="s">
        <v>63</v>
      </c>
      <c r="BL17" s="20" t="s">
        <v>86</v>
      </c>
      <c r="BM17" s="20" t="str">
        <f t="shared" si="13"/>
        <v>0000000000023650</v>
      </c>
      <c r="BN17" s="20" t="str">
        <f t="shared" si="14"/>
        <v>0000000000023900</v>
      </c>
      <c r="BO17" s="20" t="s">
        <v>77</v>
      </c>
      <c r="BP17" s="20" t="s">
        <v>67</v>
      </c>
      <c r="BQ17" s="23" t="str">
        <f t="shared" si="15"/>
        <v>20210622</v>
      </c>
      <c r="BR17" s="20" t="str">
        <f t="shared" si="16"/>
        <v>000000000250</v>
      </c>
      <c r="BS17" s="20" t="str">
        <f t="shared" si="17"/>
        <v>000000000100</v>
      </c>
      <c r="BT17" s="20" t="s">
        <v>77</v>
      </c>
      <c r="BU17" s="20" t="s">
        <v>1119</v>
      </c>
      <c r="BV17" s="34" t="s">
        <v>457</v>
      </c>
      <c r="BW17" s="23" t="str">
        <f t="shared" si="18"/>
        <v>20210622</v>
      </c>
      <c r="BX17" s="20" t="s">
        <v>680</v>
      </c>
      <c r="BY17" s="27" t="str">
        <f t="shared" si="19"/>
        <v xml:space="preserve">00000120210621MONEXT     </v>
      </c>
      <c r="BZ17" s="20" t="s">
        <v>217</v>
      </c>
      <c r="CA17" s="20" t="str">
        <f t="shared" si="20"/>
        <v>D</v>
      </c>
      <c r="CB17" s="20" t="str">
        <f t="shared" si="21"/>
        <v>P</v>
      </c>
      <c r="CC17" s="20" t="str">
        <f t="shared" si="22"/>
        <v>FRA</v>
      </c>
      <c r="CD17" s="20" t="s">
        <v>220</v>
      </c>
      <c r="CE17" s="20" t="str">
        <f>VLOOKUP(G17,'Listes déroulantes'!G:L,6,FALSE)</f>
        <v xml:space="preserve">PDP  </v>
      </c>
      <c r="CF17" s="20" t="s">
        <v>232</v>
      </c>
      <c r="CG17" s="20" t="s">
        <v>330</v>
      </c>
      <c r="CH17" s="28" t="s">
        <v>240</v>
      </c>
    </row>
    <row r="18" spans="1:86" s="22" customFormat="1" x14ac:dyDescent="0.3">
      <c r="A18" s="46" t="s">
        <v>915</v>
      </c>
      <c r="B18" s="46" t="s">
        <v>797</v>
      </c>
      <c r="C18" s="22" t="str">
        <f t="shared" si="0"/>
        <v>CRE NON ACTIF</v>
      </c>
      <c r="D18" s="20" t="s">
        <v>299</v>
      </c>
      <c r="E18" s="20" t="s">
        <v>260</v>
      </c>
      <c r="F18" s="94">
        <v>44375</v>
      </c>
      <c r="G18" s="20" t="s">
        <v>370</v>
      </c>
      <c r="H18" s="21">
        <v>2.4</v>
      </c>
      <c r="I18" s="21">
        <v>0.25</v>
      </c>
      <c r="J18" s="21">
        <v>0.1</v>
      </c>
      <c r="K18" s="21">
        <v>0</v>
      </c>
      <c r="L18" s="111">
        <v>0.8</v>
      </c>
      <c r="M18" s="20" t="s">
        <v>667</v>
      </c>
      <c r="N18" s="20" t="s">
        <v>665</v>
      </c>
      <c r="O18" s="42" t="s">
        <v>93</v>
      </c>
      <c r="P18" s="46" t="s">
        <v>246</v>
      </c>
      <c r="Q18" s="20" t="s">
        <v>62</v>
      </c>
      <c r="R18" s="20" t="s">
        <v>63</v>
      </c>
      <c r="S18" s="20" t="s">
        <v>64</v>
      </c>
      <c r="T18" s="20" t="s">
        <v>65</v>
      </c>
      <c r="U18" s="20" t="s">
        <v>65</v>
      </c>
      <c r="V18" s="20" t="s">
        <v>66</v>
      </c>
      <c r="W18" s="20" t="s">
        <v>91</v>
      </c>
      <c r="X18" s="20" t="s">
        <v>67</v>
      </c>
      <c r="Y18" s="20" t="s">
        <v>68</v>
      </c>
      <c r="Z18" s="20" t="s">
        <v>68</v>
      </c>
      <c r="AA18" s="20" t="s">
        <v>69</v>
      </c>
      <c r="AB18" s="20" t="s">
        <v>65</v>
      </c>
      <c r="AC18" s="20" t="s">
        <v>70</v>
      </c>
      <c r="AD18" s="31" t="s">
        <v>387</v>
      </c>
      <c r="AE18" s="23" t="str">
        <f t="shared" si="9"/>
        <v>20210627</v>
      </c>
      <c r="AF18" s="20" t="str">
        <f>VLOOKUP(G18,'Listes déroulantes'!G:I,3,FALSE)</f>
        <v xml:space="preserve">49769047900025 </v>
      </c>
      <c r="AG18" s="24" t="str">
        <f t="shared" si="10"/>
        <v>0000000000000240</v>
      </c>
      <c r="AH18" s="20" t="s">
        <v>72</v>
      </c>
      <c r="AI18" s="20" t="s">
        <v>69</v>
      </c>
      <c r="AJ18" s="20" t="s">
        <v>503</v>
      </c>
      <c r="AK18" s="20" t="s">
        <v>74</v>
      </c>
      <c r="AL18" s="27" t="s">
        <v>472</v>
      </c>
      <c r="AM18" s="20" t="s">
        <v>92</v>
      </c>
      <c r="AN18" s="23" t="str">
        <f t="shared" si="11"/>
        <v>20210628</v>
      </c>
      <c r="AO18" s="20" t="str">
        <f>VLOOKUP(G18,'Listes déroulantes'!G:O,9,FALSE)</f>
        <v xml:space="preserve">59 MARCQ EN BAROE   </v>
      </c>
      <c r="AP18" s="20" t="s">
        <v>810</v>
      </c>
      <c r="AQ18" s="20">
        <v>260</v>
      </c>
      <c r="AR18" s="20" t="str">
        <f>VLOOKUP(G18,'Listes déroulantes'!G:H,2,FALSE)</f>
        <v>SAS GUY DEMARLE GD P</v>
      </c>
      <c r="AS18" s="28" t="s">
        <v>76</v>
      </c>
      <c r="AT18" s="20" t="s">
        <v>67</v>
      </c>
      <c r="AU18" s="20" t="s">
        <v>77</v>
      </c>
      <c r="AV18" s="20" t="s">
        <v>65</v>
      </c>
      <c r="AW18" s="20" t="s">
        <v>70</v>
      </c>
      <c r="AX18" s="20" t="str">
        <f>VLOOKUP(G18,'Listes déroulantes'!G:N,8,FALSE)</f>
        <v>02608442940</v>
      </c>
      <c r="AY18" s="20" t="s">
        <v>78</v>
      </c>
      <c r="AZ18" s="28" t="s">
        <v>509</v>
      </c>
      <c r="BA18" s="20" t="s">
        <v>79</v>
      </c>
      <c r="BB18" s="20" t="str">
        <f>VLOOKUP(G18,'Listes déroulantes'!G:J,4,FALSE)</f>
        <v xml:space="preserve">9255005   </v>
      </c>
      <c r="BC18" s="20" t="s">
        <v>73</v>
      </c>
      <c r="BD18" s="20" t="s">
        <v>81</v>
      </c>
      <c r="BE18" s="20" t="s">
        <v>72</v>
      </c>
      <c r="BF18" s="20" t="s">
        <v>82</v>
      </c>
      <c r="BG18" s="20" t="str">
        <f t="shared" si="2"/>
        <v>0000000000000230</v>
      </c>
      <c r="BH18" s="20" t="s">
        <v>83</v>
      </c>
      <c r="BI18" s="20" t="str">
        <f>VLOOKUP(G18,'Listes déroulantes'!G:M,7,FALSE)</f>
        <v xml:space="preserve">GUY DEMARLE             </v>
      </c>
      <c r="BJ18" s="20" t="str">
        <f t="shared" si="12"/>
        <v>280621</v>
      </c>
      <c r="BK18" s="20" t="s">
        <v>63</v>
      </c>
      <c r="BL18" s="20" t="s">
        <v>86</v>
      </c>
      <c r="BM18" s="20" t="str">
        <f t="shared" si="13"/>
        <v>0000000000000215</v>
      </c>
      <c r="BN18" s="20" t="str">
        <f t="shared" si="14"/>
        <v>0000000000000240</v>
      </c>
      <c r="BO18" s="20" t="s">
        <v>77</v>
      </c>
      <c r="BP18" s="20" t="s">
        <v>67</v>
      </c>
      <c r="BQ18" s="23" t="str">
        <f t="shared" si="15"/>
        <v>20210628</v>
      </c>
      <c r="BR18" s="20" t="str">
        <f t="shared" si="16"/>
        <v>000000000025</v>
      </c>
      <c r="BS18" s="20" t="str">
        <f t="shared" si="17"/>
        <v>000000000010</v>
      </c>
      <c r="BT18" s="20" t="s">
        <v>77</v>
      </c>
      <c r="BU18" s="20" t="s">
        <v>1120</v>
      </c>
      <c r="BV18" s="34" t="s">
        <v>457</v>
      </c>
      <c r="BW18" s="23" t="str">
        <f t="shared" si="18"/>
        <v>20210628</v>
      </c>
      <c r="BX18" s="20" t="s">
        <v>681</v>
      </c>
      <c r="BY18" s="27" t="str">
        <f t="shared" si="19"/>
        <v xml:space="preserve">00000120210627MONEXT     </v>
      </c>
      <c r="BZ18" s="20" t="s">
        <v>217</v>
      </c>
      <c r="CA18" s="20" t="str">
        <f t="shared" si="20"/>
        <v>D</v>
      </c>
      <c r="CB18" s="20" t="str">
        <f t="shared" si="21"/>
        <v>P</v>
      </c>
      <c r="CC18" s="20" t="str">
        <f t="shared" si="22"/>
        <v>FRA</v>
      </c>
      <c r="CD18" s="20" t="s">
        <v>220</v>
      </c>
      <c r="CE18" s="20" t="str">
        <f>VLOOKUP(G18,'Listes déroulantes'!G:L,6,FALSE)</f>
        <v xml:space="preserve">VAD  </v>
      </c>
      <c r="CF18" s="20" t="s">
        <v>232</v>
      </c>
      <c r="CG18" s="20" t="s">
        <v>331</v>
      </c>
      <c r="CH18" s="28" t="s">
        <v>240</v>
      </c>
    </row>
    <row r="19" spans="1:86" s="22" customFormat="1" x14ac:dyDescent="0.3">
      <c r="A19" s="46" t="s">
        <v>916</v>
      </c>
      <c r="B19" s="46" t="s">
        <v>797</v>
      </c>
      <c r="C19" s="22" t="str">
        <f t="shared" si="0"/>
        <v>CRE NON ACTIF</v>
      </c>
      <c r="D19" s="20" t="s">
        <v>299</v>
      </c>
      <c r="E19" s="20" t="s">
        <v>260</v>
      </c>
      <c r="F19" s="94">
        <v>44375</v>
      </c>
      <c r="G19" s="20" t="s">
        <v>365</v>
      </c>
      <c r="H19" s="21">
        <v>2.41</v>
      </c>
      <c r="I19" s="21">
        <v>0.25</v>
      </c>
      <c r="J19" s="21">
        <v>0.1</v>
      </c>
      <c r="K19" s="21">
        <v>0</v>
      </c>
      <c r="L19" s="111">
        <v>0.8</v>
      </c>
      <c r="M19" s="20" t="s">
        <v>667</v>
      </c>
      <c r="N19" s="20" t="s">
        <v>665</v>
      </c>
      <c r="O19" s="42" t="s">
        <v>93</v>
      </c>
      <c r="P19" s="46" t="s">
        <v>268</v>
      </c>
      <c r="Q19" s="20" t="s">
        <v>62</v>
      </c>
      <c r="R19" s="20" t="s">
        <v>63</v>
      </c>
      <c r="S19" s="20" t="s">
        <v>64</v>
      </c>
      <c r="T19" s="20" t="s">
        <v>65</v>
      </c>
      <c r="U19" s="20" t="s">
        <v>65</v>
      </c>
      <c r="V19" s="20" t="s">
        <v>66</v>
      </c>
      <c r="W19" s="20" t="s">
        <v>91</v>
      </c>
      <c r="X19" s="20" t="s">
        <v>67</v>
      </c>
      <c r="Y19" s="20" t="s">
        <v>68</v>
      </c>
      <c r="Z19" s="20" t="s">
        <v>68</v>
      </c>
      <c r="AA19" s="20" t="s">
        <v>69</v>
      </c>
      <c r="AB19" s="20" t="s">
        <v>65</v>
      </c>
      <c r="AC19" s="20" t="s">
        <v>70</v>
      </c>
      <c r="AD19" s="31" t="s">
        <v>388</v>
      </c>
      <c r="AE19" s="23" t="str">
        <f t="shared" si="9"/>
        <v>20210627</v>
      </c>
      <c r="AF19" s="20" t="str">
        <f>VLOOKUP(G19,'Listes déroulantes'!G:I,3,FALSE)</f>
        <v xml:space="preserve">50318500100032 </v>
      </c>
      <c r="AG19" s="24" t="str">
        <f t="shared" si="10"/>
        <v>0000000000000241</v>
      </c>
      <c r="AH19" s="20" t="s">
        <v>72</v>
      </c>
      <c r="AI19" s="20" t="s">
        <v>69</v>
      </c>
      <c r="AJ19" s="20" t="s">
        <v>503</v>
      </c>
      <c r="AK19" s="20" t="s">
        <v>74</v>
      </c>
      <c r="AL19" s="27" t="s">
        <v>473</v>
      </c>
      <c r="AM19" s="20" t="s">
        <v>92</v>
      </c>
      <c r="AN19" s="23" t="str">
        <f t="shared" si="11"/>
        <v>20210628</v>
      </c>
      <c r="AO19" s="20" t="str">
        <f>VLOOKUP(G19,'Listes déroulantes'!G:O,9,FALSE)</f>
        <v>260 RUE CLAUDE NICOL</v>
      </c>
      <c r="AP19" s="20" t="s">
        <v>811</v>
      </c>
      <c r="AQ19" s="20">
        <v>261</v>
      </c>
      <c r="AR19" s="20" t="str">
        <f>VLOOKUP(G19,'Listes déroulantes'!G:H,2,FALSE)</f>
        <v xml:space="preserve">SAS MONEXT          </v>
      </c>
      <c r="AS19" s="28" t="s">
        <v>76</v>
      </c>
      <c r="AT19" s="20" t="s">
        <v>67</v>
      </c>
      <c r="AU19" s="20" t="s">
        <v>77</v>
      </c>
      <c r="AV19" s="20" t="s">
        <v>65</v>
      </c>
      <c r="AW19" s="20" t="s">
        <v>70</v>
      </c>
      <c r="AX19" s="20" t="str">
        <f>VLOOKUP(G19,'Listes déroulantes'!G:N,8,FALSE)</f>
        <v>20289045644</v>
      </c>
      <c r="AY19" s="20" t="s">
        <v>78</v>
      </c>
      <c r="AZ19" s="28" t="s">
        <v>509</v>
      </c>
      <c r="BA19" s="20" t="s">
        <v>79</v>
      </c>
      <c r="BB19" s="20" t="str">
        <f>VLOOKUP(G19,'Listes déroulantes'!G:J,4,FALSE)</f>
        <v xml:space="preserve">9255001   </v>
      </c>
      <c r="BC19" s="20" t="s">
        <v>73</v>
      </c>
      <c r="BD19" s="20" t="s">
        <v>81</v>
      </c>
      <c r="BE19" s="20" t="s">
        <v>72</v>
      </c>
      <c r="BF19" s="20" t="s">
        <v>82</v>
      </c>
      <c r="BG19" s="20" t="str">
        <f t="shared" si="2"/>
        <v>0000000000000231</v>
      </c>
      <c r="BH19" s="20" t="s">
        <v>83</v>
      </c>
      <c r="BI19" s="20" t="str">
        <f>VLOOKUP(G19,'Listes déroulantes'!G:M,7,FALSE)</f>
        <v xml:space="preserve">MONEXT                  </v>
      </c>
      <c r="BJ19" s="20" t="str">
        <f t="shared" si="12"/>
        <v>280621</v>
      </c>
      <c r="BK19" s="20" t="s">
        <v>63</v>
      </c>
      <c r="BL19" s="20" t="s">
        <v>86</v>
      </c>
      <c r="BM19" s="20" t="str">
        <f t="shared" si="13"/>
        <v>0000000000000216</v>
      </c>
      <c r="BN19" s="20" t="str">
        <f t="shared" si="14"/>
        <v>0000000000000241</v>
      </c>
      <c r="BO19" s="20" t="s">
        <v>77</v>
      </c>
      <c r="BP19" s="20" t="s">
        <v>67</v>
      </c>
      <c r="BQ19" s="23" t="str">
        <f t="shared" si="15"/>
        <v>20210628</v>
      </c>
      <c r="BR19" s="20" t="str">
        <f t="shared" si="16"/>
        <v>000000000025</v>
      </c>
      <c r="BS19" s="20" t="str">
        <f t="shared" si="17"/>
        <v>000000000010</v>
      </c>
      <c r="BT19" s="20" t="s">
        <v>77</v>
      </c>
      <c r="BU19" s="20" t="s">
        <v>1121</v>
      </c>
      <c r="BV19" s="34" t="s">
        <v>457</v>
      </c>
      <c r="BW19" s="23" t="str">
        <f t="shared" si="18"/>
        <v>20210628</v>
      </c>
      <c r="BX19" s="20" t="s">
        <v>682</v>
      </c>
      <c r="BY19" s="27" t="str">
        <f t="shared" si="19"/>
        <v xml:space="preserve">00000120210627MONEXT     </v>
      </c>
      <c r="BZ19" s="20" t="s">
        <v>217</v>
      </c>
      <c r="CA19" s="20" t="str">
        <f t="shared" si="20"/>
        <v>D</v>
      </c>
      <c r="CB19" s="20" t="str">
        <f t="shared" si="21"/>
        <v>P</v>
      </c>
      <c r="CC19" s="20" t="str">
        <f t="shared" si="22"/>
        <v>FRA</v>
      </c>
      <c r="CD19" s="20" t="s">
        <v>220</v>
      </c>
      <c r="CE19" s="20" t="str">
        <f>VLOOKUP(G19,'Listes déroulantes'!G:L,6,FALSE)</f>
        <v xml:space="preserve">PDP  </v>
      </c>
      <c r="CF19" s="20" t="s">
        <v>232</v>
      </c>
      <c r="CG19" s="20" t="s">
        <v>332</v>
      </c>
      <c r="CH19" s="28" t="s">
        <v>240</v>
      </c>
    </row>
    <row r="20" spans="1:86" s="22" customFormat="1" x14ac:dyDescent="0.3">
      <c r="A20" s="46" t="s">
        <v>917</v>
      </c>
      <c r="B20" s="46" t="s">
        <v>797</v>
      </c>
      <c r="C20" s="22" t="str">
        <f t="shared" si="0"/>
        <v>CRE NON ACTIF</v>
      </c>
      <c r="D20" s="20" t="s">
        <v>299</v>
      </c>
      <c r="E20" s="20" t="s">
        <v>260</v>
      </c>
      <c r="F20" s="94">
        <v>44369</v>
      </c>
      <c r="G20" s="20" t="s">
        <v>365</v>
      </c>
      <c r="H20" s="21">
        <v>242</v>
      </c>
      <c r="I20" s="21">
        <v>2.5</v>
      </c>
      <c r="J20" s="21">
        <v>1</v>
      </c>
      <c r="K20" s="21">
        <v>0</v>
      </c>
      <c r="L20" s="111">
        <v>0.8</v>
      </c>
      <c r="M20" s="20" t="s">
        <v>667</v>
      </c>
      <c r="N20" s="20" t="s">
        <v>665</v>
      </c>
      <c r="O20" s="42" t="s">
        <v>93</v>
      </c>
      <c r="P20" s="46" t="s">
        <v>269</v>
      </c>
      <c r="Q20" s="20" t="s">
        <v>62</v>
      </c>
      <c r="R20" s="20" t="s">
        <v>63</v>
      </c>
      <c r="S20" s="20" t="s">
        <v>64</v>
      </c>
      <c r="T20" s="20" t="s">
        <v>65</v>
      </c>
      <c r="U20" s="20" t="s">
        <v>65</v>
      </c>
      <c r="V20" s="20" t="s">
        <v>66</v>
      </c>
      <c r="W20" s="20" t="s">
        <v>91</v>
      </c>
      <c r="X20" s="20" t="s">
        <v>67</v>
      </c>
      <c r="Y20" s="20" t="s">
        <v>68</v>
      </c>
      <c r="Z20" s="20" t="s">
        <v>68</v>
      </c>
      <c r="AA20" s="20" t="s">
        <v>69</v>
      </c>
      <c r="AB20" s="20" t="s">
        <v>65</v>
      </c>
      <c r="AC20" s="20" t="s">
        <v>70</v>
      </c>
      <c r="AD20" s="31" t="s">
        <v>389</v>
      </c>
      <c r="AE20" s="23" t="str">
        <f t="shared" si="9"/>
        <v>20210621</v>
      </c>
      <c r="AF20" s="20" t="str">
        <f>VLOOKUP(G20,'Listes déroulantes'!G:I,3,FALSE)</f>
        <v xml:space="preserve">50318500100032 </v>
      </c>
      <c r="AG20" s="24" t="str">
        <f t="shared" si="10"/>
        <v>0000000000024200</v>
      </c>
      <c r="AH20" s="20" t="s">
        <v>72</v>
      </c>
      <c r="AI20" s="20" t="s">
        <v>69</v>
      </c>
      <c r="AJ20" s="20" t="s">
        <v>503</v>
      </c>
      <c r="AK20" s="20" t="s">
        <v>74</v>
      </c>
      <c r="AL20" s="27" t="s">
        <v>474</v>
      </c>
      <c r="AM20" s="20" t="s">
        <v>92</v>
      </c>
      <c r="AN20" s="23" t="str">
        <f t="shared" si="11"/>
        <v>20210622</v>
      </c>
      <c r="AO20" s="20" t="str">
        <f>VLOOKUP(G20,'Listes déroulantes'!G:O,9,FALSE)</f>
        <v>260 RUE CLAUDE NICOL</v>
      </c>
      <c r="AP20" s="20" t="s">
        <v>812</v>
      </c>
      <c r="AQ20" s="20">
        <v>262</v>
      </c>
      <c r="AR20" s="20" t="str">
        <f>VLOOKUP(G20,'Listes déroulantes'!G:H,2,FALSE)</f>
        <v xml:space="preserve">SAS MONEXT          </v>
      </c>
      <c r="AS20" s="28" t="s">
        <v>76</v>
      </c>
      <c r="AT20" s="20" t="s">
        <v>67</v>
      </c>
      <c r="AU20" s="20" t="s">
        <v>77</v>
      </c>
      <c r="AV20" s="20" t="s">
        <v>65</v>
      </c>
      <c r="AW20" s="20" t="s">
        <v>70</v>
      </c>
      <c r="AX20" s="20" t="str">
        <f>VLOOKUP(G20,'Listes déroulantes'!G:N,8,FALSE)</f>
        <v>20289045644</v>
      </c>
      <c r="AY20" s="20" t="s">
        <v>78</v>
      </c>
      <c r="AZ20" s="28" t="s">
        <v>509</v>
      </c>
      <c r="BA20" s="20" t="s">
        <v>79</v>
      </c>
      <c r="BB20" s="20" t="str">
        <f>VLOOKUP(G20,'Listes déroulantes'!G:J,4,FALSE)</f>
        <v xml:space="preserve">9255001   </v>
      </c>
      <c r="BC20" s="20" t="s">
        <v>73</v>
      </c>
      <c r="BD20" s="20" t="s">
        <v>81</v>
      </c>
      <c r="BE20" s="20" t="s">
        <v>72</v>
      </c>
      <c r="BF20" s="20" t="s">
        <v>82</v>
      </c>
      <c r="BG20" s="20" t="str">
        <f t="shared" si="2"/>
        <v>0000000000024100</v>
      </c>
      <c r="BH20" s="20" t="s">
        <v>83</v>
      </c>
      <c r="BI20" s="20" t="str">
        <f>VLOOKUP(G20,'Listes déroulantes'!G:M,7,FALSE)</f>
        <v xml:space="preserve">MONEXT                  </v>
      </c>
      <c r="BJ20" s="20" t="str">
        <f t="shared" si="12"/>
        <v>220621</v>
      </c>
      <c r="BK20" s="20" t="s">
        <v>63</v>
      </c>
      <c r="BL20" s="20" t="s">
        <v>86</v>
      </c>
      <c r="BM20" s="20" t="str">
        <f t="shared" si="13"/>
        <v>0000000000023950</v>
      </c>
      <c r="BN20" s="20" t="str">
        <f t="shared" si="14"/>
        <v>0000000000024200</v>
      </c>
      <c r="BO20" s="20" t="s">
        <v>77</v>
      </c>
      <c r="BP20" s="20" t="s">
        <v>67</v>
      </c>
      <c r="BQ20" s="23" t="str">
        <f t="shared" si="15"/>
        <v>20210622</v>
      </c>
      <c r="BR20" s="20" t="str">
        <f t="shared" si="16"/>
        <v>000000000250</v>
      </c>
      <c r="BS20" s="20" t="str">
        <f t="shared" si="17"/>
        <v>000000000100</v>
      </c>
      <c r="BT20" s="20" t="s">
        <v>77</v>
      </c>
      <c r="BU20" s="20" t="s">
        <v>1122</v>
      </c>
      <c r="BV20" s="34" t="s">
        <v>457</v>
      </c>
      <c r="BW20" s="23" t="str">
        <f t="shared" si="18"/>
        <v>20210622</v>
      </c>
      <c r="BX20" s="20" t="s">
        <v>683</v>
      </c>
      <c r="BY20" s="27" t="str">
        <f t="shared" si="19"/>
        <v xml:space="preserve">00000120210621MONEXT     </v>
      </c>
      <c r="BZ20" s="20" t="s">
        <v>217</v>
      </c>
      <c r="CA20" s="20" t="str">
        <f t="shared" si="20"/>
        <v>D</v>
      </c>
      <c r="CB20" s="20" t="str">
        <f t="shared" si="21"/>
        <v>P</v>
      </c>
      <c r="CC20" s="20" t="str">
        <f t="shared" si="22"/>
        <v>FRA</v>
      </c>
      <c r="CD20" s="20" t="s">
        <v>220</v>
      </c>
      <c r="CE20" s="20" t="str">
        <f>VLOOKUP(G20,'Listes déroulantes'!G:L,6,FALSE)</f>
        <v xml:space="preserve">PDP  </v>
      </c>
      <c r="CF20" s="20" t="s">
        <v>232</v>
      </c>
      <c r="CG20" s="20" t="s">
        <v>333</v>
      </c>
      <c r="CH20" s="28" t="s">
        <v>240</v>
      </c>
    </row>
    <row r="21" spans="1:86" s="22" customFormat="1" x14ac:dyDescent="0.3">
      <c r="A21" s="46" t="s">
        <v>918</v>
      </c>
      <c r="B21" s="46" t="s">
        <v>797</v>
      </c>
      <c r="C21" s="22" t="str">
        <f t="shared" si="0"/>
        <v>CRE NON ACTIF</v>
      </c>
      <c r="D21" s="20" t="s">
        <v>299</v>
      </c>
      <c r="E21" s="20" t="s">
        <v>260</v>
      </c>
      <c r="F21" s="94">
        <v>44369</v>
      </c>
      <c r="G21" s="20" t="s">
        <v>365</v>
      </c>
      <c r="H21" s="21">
        <v>243</v>
      </c>
      <c r="I21" s="21">
        <v>2.5</v>
      </c>
      <c r="J21" s="21">
        <v>1</v>
      </c>
      <c r="K21" s="21">
        <v>0</v>
      </c>
      <c r="L21" s="111">
        <v>0.8</v>
      </c>
      <c r="M21" s="20" t="s">
        <v>667</v>
      </c>
      <c r="N21" s="20" t="s">
        <v>665</v>
      </c>
      <c r="O21" s="42" t="s">
        <v>93</v>
      </c>
      <c r="P21" s="46" t="s">
        <v>271</v>
      </c>
      <c r="Q21" s="20" t="s">
        <v>62</v>
      </c>
      <c r="R21" s="20" t="s">
        <v>63</v>
      </c>
      <c r="S21" s="20" t="s">
        <v>64</v>
      </c>
      <c r="T21" s="20" t="s">
        <v>65</v>
      </c>
      <c r="U21" s="20" t="s">
        <v>65</v>
      </c>
      <c r="V21" s="20" t="s">
        <v>66</v>
      </c>
      <c r="W21" s="20" t="s">
        <v>91</v>
      </c>
      <c r="X21" s="20" t="s">
        <v>67</v>
      </c>
      <c r="Y21" s="20" t="s">
        <v>68</v>
      </c>
      <c r="Z21" s="20" t="s">
        <v>68</v>
      </c>
      <c r="AA21" s="20" t="s">
        <v>69</v>
      </c>
      <c r="AB21" s="20" t="s">
        <v>65</v>
      </c>
      <c r="AC21" s="20" t="s">
        <v>70</v>
      </c>
      <c r="AD21" s="31" t="s">
        <v>390</v>
      </c>
      <c r="AE21" s="23" t="str">
        <f t="shared" si="9"/>
        <v>20210621</v>
      </c>
      <c r="AF21" s="20" t="str">
        <f>VLOOKUP(G21,'Listes déroulantes'!G:I,3,FALSE)</f>
        <v xml:space="preserve">50318500100032 </v>
      </c>
      <c r="AG21" s="24" t="str">
        <f t="shared" si="10"/>
        <v>0000000000024300</v>
      </c>
      <c r="AH21" s="20" t="s">
        <v>72</v>
      </c>
      <c r="AI21" s="20" t="s">
        <v>69</v>
      </c>
      <c r="AJ21" s="20" t="s">
        <v>503</v>
      </c>
      <c r="AK21" s="20" t="s">
        <v>74</v>
      </c>
      <c r="AL21" s="27" t="s">
        <v>475</v>
      </c>
      <c r="AM21" s="20" t="s">
        <v>92</v>
      </c>
      <c r="AN21" s="23" t="str">
        <f t="shared" si="11"/>
        <v>20210622</v>
      </c>
      <c r="AO21" s="20" t="str">
        <f>VLOOKUP(G21,'Listes déroulantes'!G:O,9,FALSE)</f>
        <v>260 RUE CLAUDE NICOL</v>
      </c>
      <c r="AP21" s="20" t="s">
        <v>813</v>
      </c>
      <c r="AQ21" s="20">
        <v>263</v>
      </c>
      <c r="AR21" s="20" t="str">
        <f>VLOOKUP(G21,'Listes déroulantes'!G:H,2,FALSE)</f>
        <v xml:space="preserve">SAS MONEXT          </v>
      </c>
      <c r="AS21" s="28" t="s">
        <v>76</v>
      </c>
      <c r="AT21" s="20" t="s">
        <v>67</v>
      </c>
      <c r="AU21" s="20" t="s">
        <v>77</v>
      </c>
      <c r="AV21" s="20" t="s">
        <v>65</v>
      </c>
      <c r="AW21" s="20" t="s">
        <v>70</v>
      </c>
      <c r="AX21" s="20" t="str">
        <f>VLOOKUP(G21,'Listes déroulantes'!G:N,8,FALSE)</f>
        <v>20289045644</v>
      </c>
      <c r="AY21" s="20" t="s">
        <v>78</v>
      </c>
      <c r="AZ21" s="28" t="s">
        <v>509</v>
      </c>
      <c r="BA21" s="20" t="s">
        <v>79</v>
      </c>
      <c r="BB21" s="20" t="str">
        <f>VLOOKUP(G21,'Listes déroulantes'!G:J,4,FALSE)</f>
        <v xml:space="preserve">9255001   </v>
      </c>
      <c r="BC21" s="20" t="s">
        <v>73</v>
      </c>
      <c r="BD21" s="20" t="s">
        <v>81</v>
      </c>
      <c r="BE21" s="20" t="s">
        <v>72</v>
      </c>
      <c r="BF21" s="20" t="s">
        <v>82</v>
      </c>
      <c r="BG21" s="20" t="str">
        <f t="shared" si="2"/>
        <v>0000000000024200</v>
      </c>
      <c r="BH21" s="20" t="s">
        <v>83</v>
      </c>
      <c r="BI21" s="20" t="str">
        <f>VLOOKUP(G21,'Listes déroulantes'!G:M,7,FALSE)</f>
        <v xml:space="preserve">MONEXT                  </v>
      </c>
      <c r="BJ21" s="20" t="str">
        <f t="shared" si="12"/>
        <v>220621</v>
      </c>
      <c r="BK21" s="20" t="s">
        <v>63</v>
      </c>
      <c r="BL21" s="20" t="s">
        <v>86</v>
      </c>
      <c r="BM21" s="20" t="str">
        <f t="shared" si="13"/>
        <v>0000000000024050</v>
      </c>
      <c r="BN21" s="20" t="str">
        <f t="shared" si="14"/>
        <v>0000000000024300</v>
      </c>
      <c r="BO21" s="20" t="s">
        <v>77</v>
      </c>
      <c r="BP21" s="20" t="s">
        <v>67</v>
      </c>
      <c r="BQ21" s="23" t="str">
        <f t="shared" si="15"/>
        <v>20210622</v>
      </c>
      <c r="BR21" s="20" t="str">
        <f t="shared" si="16"/>
        <v>000000000250</v>
      </c>
      <c r="BS21" s="20" t="str">
        <f t="shared" si="17"/>
        <v>000000000100</v>
      </c>
      <c r="BT21" s="20" t="s">
        <v>77</v>
      </c>
      <c r="BU21" s="20" t="s">
        <v>1123</v>
      </c>
      <c r="BV21" s="34" t="s">
        <v>457</v>
      </c>
      <c r="BW21" s="23" t="str">
        <f t="shared" si="18"/>
        <v>20210622</v>
      </c>
      <c r="BX21" s="20" t="s">
        <v>684</v>
      </c>
      <c r="BY21" s="27" t="str">
        <f t="shared" si="19"/>
        <v xml:space="preserve">00000120210621MONEXT     </v>
      </c>
      <c r="BZ21" s="20" t="s">
        <v>217</v>
      </c>
      <c r="CA21" s="20" t="str">
        <f t="shared" si="20"/>
        <v>D</v>
      </c>
      <c r="CB21" s="20" t="str">
        <f t="shared" si="21"/>
        <v>P</v>
      </c>
      <c r="CC21" s="20" t="str">
        <f t="shared" si="22"/>
        <v>FRA</v>
      </c>
      <c r="CD21" s="20" t="s">
        <v>220</v>
      </c>
      <c r="CE21" s="20" t="str">
        <f>VLOOKUP(G21,'Listes déroulantes'!G:L,6,FALSE)</f>
        <v xml:space="preserve">PDP  </v>
      </c>
      <c r="CF21" s="20" t="s">
        <v>232</v>
      </c>
      <c r="CG21" s="20" t="s">
        <v>334</v>
      </c>
      <c r="CH21" s="28" t="s">
        <v>240</v>
      </c>
    </row>
    <row r="22" spans="1:86" s="22" customFormat="1" x14ac:dyDescent="0.3">
      <c r="A22" s="46" t="s">
        <v>919</v>
      </c>
      <c r="B22" s="46" t="s">
        <v>797</v>
      </c>
      <c r="C22" s="22" t="str">
        <f t="shared" si="0"/>
        <v>CRE NON ACTIF</v>
      </c>
      <c r="D22" s="20" t="s">
        <v>299</v>
      </c>
      <c r="E22" s="20" t="s">
        <v>260</v>
      </c>
      <c r="F22" s="94">
        <v>44369</v>
      </c>
      <c r="G22" s="20" t="s">
        <v>365</v>
      </c>
      <c r="H22" s="21">
        <v>244</v>
      </c>
      <c r="I22" s="21">
        <v>2.5</v>
      </c>
      <c r="J22" s="21">
        <v>1</v>
      </c>
      <c r="K22" s="21">
        <v>0</v>
      </c>
      <c r="L22" s="111">
        <v>0.8</v>
      </c>
      <c r="M22" s="20" t="s">
        <v>667</v>
      </c>
      <c r="N22" s="20" t="s">
        <v>665</v>
      </c>
      <c r="O22" s="42" t="s">
        <v>93</v>
      </c>
      <c r="P22" s="46" t="s">
        <v>272</v>
      </c>
      <c r="Q22" s="20" t="s">
        <v>62</v>
      </c>
      <c r="R22" s="20" t="s">
        <v>63</v>
      </c>
      <c r="S22" s="20" t="s">
        <v>64</v>
      </c>
      <c r="T22" s="20" t="s">
        <v>65</v>
      </c>
      <c r="U22" s="20" t="s">
        <v>65</v>
      </c>
      <c r="V22" s="20" t="s">
        <v>66</v>
      </c>
      <c r="W22" s="20" t="s">
        <v>91</v>
      </c>
      <c r="X22" s="20" t="s">
        <v>67</v>
      </c>
      <c r="Y22" s="20" t="s">
        <v>68</v>
      </c>
      <c r="Z22" s="20" t="s">
        <v>68</v>
      </c>
      <c r="AA22" s="20" t="s">
        <v>69</v>
      </c>
      <c r="AB22" s="20" t="s">
        <v>65</v>
      </c>
      <c r="AC22" s="20" t="s">
        <v>70</v>
      </c>
      <c r="AD22" s="31" t="s">
        <v>391</v>
      </c>
      <c r="AE22" s="23" t="str">
        <f t="shared" si="9"/>
        <v>20210621</v>
      </c>
      <c r="AF22" s="20" t="str">
        <f>VLOOKUP(G22,'Listes déroulantes'!G:I,3,FALSE)</f>
        <v xml:space="preserve">50318500100032 </v>
      </c>
      <c r="AG22" s="24" t="str">
        <f t="shared" si="10"/>
        <v>0000000000024400</v>
      </c>
      <c r="AH22" s="20" t="s">
        <v>72</v>
      </c>
      <c r="AI22" s="20" t="s">
        <v>69</v>
      </c>
      <c r="AJ22" s="20" t="s">
        <v>503</v>
      </c>
      <c r="AK22" s="20" t="s">
        <v>74</v>
      </c>
      <c r="AL22" s="27" t="s">
        <v>476</v>
      </c>
      <c r="AM22" s="20" t="s">
        <v>92</v>
      </c>
      <c r="AN22" s="23" t="str">
        <f t="shared" si="11"/>
        <v>20210622</v>
      </c>
      <c r="AO22" s="20" t="str">
        <f>VLOOKUP(G22,'Listes déroulantes'!G:O,9,FALSE)</f>
        <v>260 RUE CLAUDE NICOL</v>
      </c>
      <c r="AP22" s="20" t="s">
        <v>814</v>
      </c>
      <c r="AQ22" s="20">
        <v>264</v>
      </c>
      <c r="AR22" s="20" t="str">
        <f>VLOOKUP(G22,'Listes déroulantes'!G:H,2,FALSE)</f>
        <v xml:space="preserve">SAS MONEXT          </v>
      </c>
      <c r="AS22" s="28" t="s">
        <v>76</v>
      </c>
      <c r="AT22" s="20" t="s">
        <v>67</v>
      </c>
      <c r="AU22" s="20" t="s">
        <v>77</v>
      </c>
      <c r="AV22" s="20" t="s">
        <v>65</v>
      </c>
      <c r="AW22" s="20" t="s">
        <v>70</v>
      </c>
      <c r="AX22" s="20" t="str">
        <f>VLOOKUP(G22,'Listes déroulantes'!G:N,8,FALSE)</f>
        <v>20289045644</v>
      </c>
      <c r="AY22" s="20" t="s">
        <v>78</v>
      </c>
      <c r="AZ22" s="28" t="s">
        <v>509</v>
      </c>
      <c r="BA22" s="20" t="s">
        <v>79</v>
      </c>
      <c r="BB22" s="20" t="str">
        <f>VLOOKUP(G22,'Listes déroulantes'!G:J,4,FALSE)</f>
        <v xml:space="preserve">9255001   </v>
      </c>
      <c r="BC22" s="20" t="s">
        <v>73</v>
      </c>
      <c r="BD22" s="20" t="s">
        <v>81</v>
      </c>
      <c r="BE22" s="20" t="s">
        <v>72</v>
      </c>
      <c r="BF22" s="20" t="s">
        <v>82</v>
      </c>
      <c r="BG22" s="20" t="str">
        <f t="shared" si="2"/>
        <v>0000000000024300</v>
      </c>
      <c r="BH22" s="20" t="s">
        <v>83</v>
      </c>
      <c r="BI22" s="20" t="str">
        <f>VLOOKUP(G22,'Listes déroulantes'!G:M,7,FALSE)</f>
        <v xml:space="preserve">MONEXT                  </v>
      </c>
      <c r="BJ22" s="20" t="str">
        <f t="shared" si="12"/>
        <v>220621</v>
      </c>
      <c r="BK22" s="20" t="s">
        <v>63</v>
      </c>
      <c r="BL22" s="20" t="s">
        <v>86</v>
      </c>
      <c r="BM22" s="20" t="str">
        <f t="shared" si="13"/>
        <v>0000000000024150</v>
      </c>
      <c r="BN22" s="20" t="str">
        <f t="shared" si="14"/>
        <v>0000000000024400</v>
      </c>
      <c r="BO22" s="20" t="s">
        <v>77</v>
      </c>
      <c r="BP22" s="20" t="s">
        <v>67</v>
      </c>
      <c r="BQ22" s="23" t="str">
        <f t="shared" si="15"/>
        <v>20210622</v>
      </c>
      <c r="BR22" s="20" t="str">
        <f t="shared" si="16"/>
        <v>000000000250</v>
      </c>
      <c r="BS22" s="20" t="str">
        <f t="shared" si="17"/>
        <v>000000000100</v>
      </c>
      <c r="BT22" s="20" t="s">
        <v>77</v>
      </c>
      <c r="BU22" s="20" t="s">
        <v>1124</v>
      </c>
      <c r="BV22" s="34" t="s">
        <v>457</v>
      </c>
      <c r="BW22" s="23" t="str">
        <f t="shared" si="18"/>
        <v>20210622</v>
      </c>
      <c r="BX22" s="20" t="s">
        <v>685</v>
      </c>
      <c r="BY22" s="27" t="str">
        <f t="shared" si="19"/>
        <v xml:space="preserve">00000120210621MONEXT     </v>
      </c>
      <c r="BZ22" s="20" t="s">
        <v>217</v>
      </c>
      <c r="CA22" s="20" t="str">
        <f t="shared" si="20"/>
        <v>D</v>
      </c>
      <c r="CB22" s="20" t="str">
        <f t="shared" si="21"/>
        <v>P</v>
      </c>
      <c r="CC22" s="20" t="str">
        <f t="shared" si="22"/>
        <v>FRA</v>
      </c>
      <c r="CD22" s="20" t="s">
        <v>220</v>
      </c>
      <c r="CE22" s="20" t="str">
        <f>VLOOKUP(G22,'Listes déroulantes'!G:L,6,FALSE)</f>
        <v xml:space="preserve">PDP  </v>
      </c>
      <c r="CF22" s="20" t="s">
        <v>232</v>
      </c>
      <c r="CG22" s="20" t="s">
        <v>335</v>
      </c>
      <c r="CH22" s="28" t="s">
        <v>240</v>
      </c>
    </row>
    <row r="23" spans="1:86" s="22" customFormat="1" x14ac:dyDescent="0.3">
      <c r="A23" s="46" t="s">
        <v>920</v>
      </c>
      <c r="B23" s="46" t="s">
        <v>797</v>
      </c>
      <c r="C23" s="22" t="str">
        <f t="shared" si="0"/>
        <v>CRE NON ACTIF</v>
      </c>
      <c r="D23" s="20" t="s">
        <v>299</v>
      </c>
      <c r="E23" s="20" t="s">
        <v>260</v>
      </c>
      <c r="F23" s="94">
        <v>44369</v>
      </c>
      <c r="G23" s="20" t="s">
        <v>365</v>
      </c>
      <c r="H23" s="21">
        <v>245</v>
      </c>
      <c r="I23" s="21">
        <v>2.5</v>
      </c>
      <c r="J23" s="21">
        <v>1</v>
      </c>
      <c r="K23" s="21">
        <v>0</v>
      </c>
      <c r="L23" s="111">
        <v>0.8</v>
      </c>
      <c r="M23" s="20" t="s">
        <v>667</v>
      </c>
      <c r="N23" s="20" t="s">
        <v>665</v>
      </c>
      <c r="O23" s="42" t="s">
        <v>93</v>
      </c>
      <c r="P23" s="46" t="s">
        <v>273</v>
      </c>
      <c r="Q23" s="20" t="s">
        <v>62</v>
      </c>
      <c r="R23" s="20" t="s">
        <v>63</v>
      </c>
      <c r="S23" s="20" t="s">
        <v>64</v>
      </c>
      <c r="T23" s="20" t="s">
        <v>65</v>
      </c>
      <c r="U23" s="20" t="s">
        <v>65</v>
      </c>
      <c r="V23" s="20" t="s">
        <v>66</v>
      </c>
      <c r="W23" s="20" t="s">
        <v>91</v>
      </c>
      <c r="X23" s="20" t="s">
        <v>67</v>
      </c>
      <c r="Y23" s="20" t="s">
        <v>68</v>
      </c>
      <c r="Z23" s="20" t="s">
        <v>68</v>
      </c>
      <c r="AA23" s="20" t="s">
        <v>69</v>
      </c>
      <c r="AB23" s="20" t="s">
        <v>65</v>
      </c>
      <c r="AC23" s="20" t="s">
        <v>70</v>
      </c>
      <c r="AD23" s="31" t="s">
        <v>392</v>
      </c>
      <c r="AE23" s="23" t="str">
        <f t="shared" si="9"/>
        <v>20210621</v>
      </c>
      <c r="AF23" s="20" t="str">
        <f>VLOOKUP(G23,'Listes déroulantes'!G:I,3,FALSE)</f>
        <v xml:space="preserve">50318500100032 </v>
      </c>
      <c r="AG23" s="24" t="str">
        <f t="shared" si="10"/>
        <v>0000000000024500</v>
      </c>
      <c r="AH23" s="20" t="s">
        <v>72</v>
      </c>
      <c r="AI23" s="20" t="s">
        <v>69</v>
      </c>
      <c r="AJ23" s="20" t="s">
        <v>503</v>
      </c>
      <c r="AK23" s="20" t="s">
        <v>74</v>
      </c>
      <c r="AL23" s="27" t="s">
        <v>477</v>
      </c>
      <c r="AM23" s="20" t="s">
        <v>92</v>
      </c>
      <c r="AN23" s="23" t="str">
        <f t="shared" si="11"/>
        <v>20210622</v>
      </c>
      <c r="AO23" s="20" t="str">
        <f>VLOOKUP(G23,'Listes déroulantes'!G:O,9,FALSE)</f>
        <v>260 RUE CLAUDE NICOL</v>
      </c>
      <c r="AP23" s="20" t="s">
        <v>815</v>
      </c>
      <c r="AQ23" s="20">
        <v>265</v>
      </c>
      <c r="AR23" s="20" t="str">
        <f>VLOOKUP(G23,'Listes déroulantes'!G:H,2,FALSE)</f>
        <v xml:space="preserve">SAS MONEXT          </v>
      </c>
      <c r="AS23" s="28" t="s">
        <v>76</v>
      </c>
      <c r="AT23" s="20" t="s">
        <v>67</v>
      </c>
      <c r="AU23" s="20" t="s">
        <v>77</v>
      </c>
      <c r="AV23" s="20" t="s">
        <v>65</v>
      </c>
      <c r="AW23" s="20" t="s">
        <v>70</v>
      </c>
      <c r="AX23" s="20" t="str">
        <f>VLOOKUP(G23,'Listes déroulantes'!G:N,8,FALSE)</f>
        <v>20289045644</v>
      </c>
      <c r="AY23" s="20" t="s">
        <v>78</v>
      </c>
      <c r="AZ23" s="28" t="s">
        <v>509</v>
      </c>
      <c r="BA23" s="20" t="s">
        <v>79</v>
      </c>
      <c r="BB23" s="20" t="str">
        <f>VLOOKUP(G23,'Listes déroulantes'!G:J,4,FALSE)</f>
        <v xml:space="preserve">9255001   </v>
      </c>
      <c r="BC23" s="20" t="s">
        <v>73</v>
      </c>
      <c r="BD23" s="20" t="s">
        <v>81</v>
      </c>
      <c r="BE23" s="20" t="s">
        <v>72</v>
      </c>
      <c r="BF23" s="20" t="s">
        <v>82</v>
      </c>
      <c r="BG23" s="20" t="str">
        <f t="shared" si="2"/>
        <v>0000000000024400</v>
      </c>
      <c r="BH23" s="20" t="s">
        <v>83</v>
      </c>
      <c r="BI23" s="20" t="str">
        <f>VLOOKUP(G23,'Listes déroulantes'!G:M,7,FALSE)</f>
        <v xml:space="preserve">MONEXT                  </v>
      </c>
      <c r="BJ23" s="20" t="str">
        <f t="shared" si="12"/>
        <v>220621</v>
      </c>
      <c r="BK23" s="20" t="s">
        <v>63</v>
      </c>
      <c r="BL23" s="20" t="s">
        <v>86</v>
      </c>
      <c r="BM23" s="20" t="str">
        <f t="shared" si="13"/>
        <v>0000000000024250</v>
      </c>
      <c r="BN23" s="20" t="str">
        <f t="shared" si="14"/>
        <v>0000000000024500</v>
      </c>
      <c r="BO23" s="20" t="s">
        <v>77</v>
      </c>
      <c r="BP23" s="20" t="s">
        <v>67</v>
      </c>
      <c r="BQ23" s="23" t="str">
        <f t="shared" si="15"/>
        <v>20210622</v>
      </c>
      <c r="BR23" s="20" t="str">
        <f t="shared" si="16"/>
        <v>000000000250</v>
      </c>
      <c r="BS23" s="20" t="str">
        <f t="shared" si="17"/>
        <v>000000000100</v>
      </c>
      <c r="BT23" s="20" t="s">
        <v>77</v>
      </c>
      <c r="BU23" s="20" t="s">
        <v>1125</v>
      </c>
      <c r="BV23" s="34" t="s">
        <v>457</v>
      </c>
      <c r="BW23" s="23" t="str">
        <f t="shared" si="18"/>
        <v>20210622</v>
      </c>
      <c r="BX23" s="20" t="s">
        <v>686</v>
      </c>
      <c r="BY23" s="27" t="str">
        <f t="shared" si="19"/>
        <v xml:space="preserve">00000120210621MONEXT     </v>
      </c>
      <c r="BZ23" s="20" t="s">
        <v>217</v>
      </c>
      <c r="CA23" s="20" t="str">
        <f t="shared" si="20"/>
        <v>D</v>
      </c>
      <c r="CB23" s="20" t="str">
        <f t="shared" si="21"/>
        <v>P</v>
      </c>
      <c r="CC23" s="20" t="str">
        <f t="shared" si="22"/>
        <v>FRA</v>
      </c>
      <c r="CD23" s="20" t="s">
        <v>220</v>
      </c>
      <c r="CE23" s="20" t="str">
        <f>VLOOKUP(G23,'Listes déroulantes'!G:L,6,FALSE)</f>
        <v xml:space="preserve">PDP  </v>
      </c>
      <c r="CF23" s="20" t="s">
        <v>232</v>
      </c>
      <c r="CG23" s="20" t="s">
        <v>336</v>
      </c>
      <c r="CH23" s="28" t="s">
        <v>240</v>
      </c>
    </row>
    <row r="24" spans="1:86" s="22" customFormat="1" x14ac:dyDescent="0.3">
      <c r="A24" s="46" t="s">
        <v>921</v>
      </c>
      <c r="B24" s="46" t="s">
        <v>797</v>
      </c>
      <c r="C24" s="22" t="str">
        <f t="shared" si="0"/>
        <v>CRE NON ACTIF</v>
      </c>
      <c r="D24" s="20" t="s">
        <v>299</v>
      </c>
      <c r="E24" s="20" t="s">
        <v>260</v>
      </c>
      <c r="F24" s="94">
        <v>44369</v>
      </c>
      <c r="G24" s="20" t="s">
        <v>365</v>
      </c>
      <c r="H24" s="21">
        <v>246</v>
      </c>
      <c r="I24" s="21">
        <v>2.5</v>
      </c>
      <c r="J24" s="21">
        <v>1</v>
      </c>
      <c r="K24" s="21">
        <v>0</v>
      </c>
      <c r="L24" s="111">
        <v>0.8</v>
      </c>
      <c r="M24" s="20" t="s">
        <v>667</v>
      </c>
      <c r="N24" s="20" t="s">
        <v>665</v>
      </c>
      <c r="O24" s="42" t="s">
        <v>93</v>
      </c>
      <c r="P24" s="46" t="s">
        <v>274</v>
      </c>
      <c r="Q24" s="20" t="s">
        <v>62</v>
      </c>
      <c r="R24" s="20" t="s">
        <v>63</v>
      </c>
      <c r="S24" s="20" t="s">
        <v>64</v>
      </c>
      <c r="T24" s="20" t="s">
        <v>65</v>
      </c>
      <c r="U24" s="20" t="s">
        <v>65</v>
      </c>
      <c r="V24" s="20" t="s">
        <v>66</v>
      </c>
      <c r="W24" s="20" t="s">
        <v>91</v>
      </c>
      <c r="X24" s="20" t="s">
        <v>67</v>
      </c>
      <c r="Y24" s="20" t="s">
        <v>68</v>
      </c>
      <c r="Z24" s="20" t="s">
        <v>68</v>
      </c>
      <c r="AA24" s="20" t="s">
        <v>69</v>
      </c>
      <c r="AB24" s="20" t="s">
        <v>65</v>
      </c>
      <c r="AC24" s="20" t="s">
        <v>70</v>
      </c>
      <c r="AD24" s="31" t="s">
        <v>393</v>
      </c>
      <c r="AE24" s="23" t="str">
        <f t="shared" si="9"/>
        <v>20210621</v>
      </c>
      <c r="AF24" s="20" t="str">
        <f>VLOOKUP(G24,'Listes déroulantes'!G:I,3,FALSE)</f>
        <v xml:space="preserve">50318500100032 </v>
      </c>
      <c r="AG24" s="24" t="str">
        <f t="shared" si="10"/>
        <v>0000000000024600</v>
      </c>
      <c r="AH24" s="20" t="s">
        <v>72</v>
      </c>
      <c r="AI24" s="20" t="s">
        <v>69</v>
      </c>
      <c r="AJ24" s="20" t="s">
        <v>503</v>
      </c>
      <c r="AK24" s="20" t="s">
        <v>74</v>
      </c>
      <c r="AL24" s="27" t="s">
        <v>478</v>
      </c>
      <c r="AM24" s="20" t="s">
        <v>92</v>
      </c>
      <c r="AN24" s="23" t="str">
        <f t="shared" si="11"/>
        <v>20210622</v>
      </c>
      <c r="AO24" s="20" t="str">
        <f>VLOOKUP(G24,'Listes déroulantes'!G:O,9,FALSE)</f>
        <v>260 RUE CLAUDE NICOL</v>
      </c>
      <c r="AP24" s="20" t="s">
        <v>816</v>
      </c>
      <c r="AQ24" s="20">
        <v>266</v>
      </c>
      <c r="AR24" s="20" t="str">
        <f>VLOOKUP(G24,'Listes déroulantes'!G:H,2,FALSE)</f>
        <v xml:space="preserve">SAS MONEXT          </v>
      </c>
      <c r="AS24" s="28" t="s">
        <v>76</v>
      </c>
      <c r="AT24" s="20" t="s">
        <v>67</v>
      </c>
      <c r="AU24" s="20" t="s">
        <v>77</v>
      </c>
      <c r="AV24" s="20" t="s">
        <v>65</v>
      </c>
      <c r="AW24" s="20" t="s">
        <v>70</v>
      </c>
      <c r="AX24" s="20" t="str">
        <f>VLOOKUP(G24,'Listes déroulantes'!G:N,8,FALSE)</f>
        <v>20289045644</v>
      </c>
      <c r="AY24" s="20" t="s">
        <v>78</v>
      </c>
      <c r="AZ24" s="28" t="s">
        <v>509</v>
      </c>
      <c r="BA24" s="20" t="s">
        <v>79</v>
      </c>
      <c r="BB24" s="20" t="str">
        <f>VLOOKUP(G24,'Listes déroulantes'!G:J,4,FALSE)</f>
        <v xml:space="preserve">9255001   </v>
      </c>
      <c r="BC24" s="20" t="s">
        <v>73</v>
      </c>
      <c r="BD24" s="20" t="s">
        <v>81</v>
      </c>
      <c r="BE24" s="20" t="s">
        <v>72</v>
      </c>
      <c r="BF24" s="20" t="s">
        <v>82</v>
      </c>
      <c r="BG24" s="20" t="str">
        <f t="shared" si="2"/>
        <v>0000000000024500</v>
      </c>
      <c r="BH24" s="20" t="s">
        <v>83</v>
      </c>
      <c r="BI24" s="20" t="str">
        <f>VLOOKUP(G24,'Listes déroulantes'!G:M,7,FALSE)</f>
        <v xml:space="preserve">MONEXT                  </v>
      </c>
      <c r="BJ24" s="20" t="str">
        <f t="shared" si="12"/>
        <v>220621</v>
      </c>
      <c r="BK24" s="20" t="s">
        <v>63</v>
      </c>
      <c r="BL24" s="20" t="s">
        <v>86</v>
      </c>
      <c r="BM24" s="20" t="str">
        <f t="shared" si="13"/>
        <v>0000000000024350</v>
      </c>
      <c r="BN24" s="20" t="str">
        <f t="shared" si="14"/>
        <v>0000000000024600</v>
      </c>
      <c r="BO24" s="20" t="s">
        <v>77</v>
      </c>
      <c r="BP24" s="20" t="s">
        <v>67</v>
      </c>
      <c r="BQ24" s="23" t="str">
        <f t="shared" si="15"/>
        <v>20210622</v>
      </c>
      <c r="BR24" s="20" t="str">
        <f t="shared" si="16"/>
        <v>000000000250</v>
      </c>
      <c r="BS24" s="20" t="str">
        <f t="shared" si="17"/>
        <v>000000000100</v>
      </c>
      <c r="BT24" s="20" t="s">
        <v>77</v>
      </c>
      <c r="BU24" s="20" t="s">
        <v>1126</v>
      </c>
      <c r="BV24" s="34" t="s">
        <v>457</v>
      </c>
      <c r="BW24" s="23" t="str">
        <f t="shared" si="18"/>
        <v>20210622</v>
      </c>
      <c r="BX24" s="20" t="s">
        <v>687</v>
      </c>
      <c r="BY24" s="27" t="str">
        <f t="shared" si="19"/>
        <v xml:space="preserve">00000120210621MONEXT     </v>
      </c>
      <c r="BZ24" s="20" t="s">
        <v>217</v>
      </c>
      <c r="CA24" s="20" t="str">
        <f t="shared" si="20"/>
        <v>D</v>
      </c>
      <c r="CB24" s="20" t="str">
        <f t="shared" si="21"/>
        <v>P</v>
      </c>
      <c r="CC24" s="20" t="str">
        <f t="shared" si="22"/>
        <v>FRA</v>
      </c>
      <c r="CD24" s="20" t="s">
        <v>220</v>
      </c>
      <c r="CE24" s="20" t="str">
        <f>VLOOKUP(G24,'Listes déroulantes'!G:L,6,FALSE)</f>
        <v xml:space="preserve">PDP  </v>
      </c>
      <c r="CF24" s="20" t="s">
        <v>232</v>
      </c>
      <c r="CG24" s="20" t="s">
        <v>337</v>
      </c>
      <c r="CH24" s="28" t="s">
        <v>240</v>
      </c>
    </row>
    <row r="25" spans="1:86" s="22" customFormat="1" x14ac:dyDescent="0.3">
      <c r="A25" s="46" t="s">
        <v>922</v>
      </c>
      <c r="B25" s="46" t="s">
        <v>797</v>
      </c>
      <c r="C25" s="22" t="str">
        <f t="shared" si="0"/>
        <v>CRE NON ACTIF</v>
      </c>
      <c r="D25" s="20" t="s">
        <v>299</v>
      </c>
      <c r="E25" s="20" t="s">
        <v>260</v>
      </c>
      <c r="F25" s="94">
        <v>44369</v>
      </c>
      <c r="G25" s="20" t="s">
        <v>365</v>
      </c>
      <c r="H25" s="21">
        <v>247</v>
      </c>
      <c r="I25" s="21">
        <v>2.5</v>
      </c>
      <c r="J25" s="21">
        <v>1</v>
      </c>
      <c r="K25" s="21">
        <v>0</v>
      </c>
      <c r="L25" s="111">
        <v>0.8</v>
      </c>
      <c r="M25" s="20" t="s">
        <v>667</v>
      </c>
      <c r="N25" s="20" t="s">
        <v>665</v>
      </c>
      <c r="O25" s="42" t="s">
        <v>93</v>
      </c>
      <c r="P25" s="46" t="s">
        <v>275</v>
      </c>
      <c r="Q25" s="20" t="s">
        <v>62</v>
      </c>
      <c r="R25" s="20" t="s">
        <v>63</v>
      </c>
      <c r="S25" s="20" t="s">
        <v>64</v>
      </c>
      <c r="T25" s="20" t="s">
        <v>65</v>
      </c>
      <c r="U25" s="20" t="s">
        <v>65</v>
      </c>
      <c r="V25" s="20" t="s">
        <v>66</v>
      </c>
      <c r="W25" s="20" t="s">
        <v>91</v>
      </c>
      <c r="X25" s="20" t="s">
        <v>67</v>
      </c>
      <c r="Y25" s="20" t="s">
        <v>68</v>
      </c>
      <c r="Z25" s="20" t="s">
        <v>68</v>
      </c>
      <c r="AA25" s="20" t="s">
        <v>69</v>
      </c>
      <c r="AB25" s="20" t="s">
        <v>65</v>
      </c>
      <c r="AC25" s="20" t="s">
        <v>70</v>
      </c>
      <c r="AD25" s="31" t="s">
        <v>394</v>
      </c>
      <c r="AE25" s="23" t="str">
        <f t="shared" si="9"/>
        <v>20210621</v>
      </c>
      <c r="AF25" s="20" t="str">
        <f>VLOOKUP(G25,'Listes déroulantes'!G:I,3,FALSE)</f>
        <v xml:space="preserve">50318500100032 </v>
      </c>
      <c r="AG25" s="24" t="str">
        <f t="shared" si="10"/>
        <v>0000000000024700</v>
      </c>
      <c r="AH25" s="20" t="s">
        <v>72</v>
      </c>
      <c r="AI25" s="20" t="s">
        <v>69</v>
      </c>
      <c r="AJ25" s="20" t="s">
        <v>503</v>
      </c>
      <c r="AK25" s="20" t="s">
        <v>74</v>
      </c>
      <c r="AL25" s="27" t="s">
        <v>479</v>
      </c>
      <c r="AM25" s="20" t="s">
        <v>92</v>
      </c>
      <c r="AN25" s="23" t="str">
        <f t="shared" si="11"/>
        <v>20210622</v>
      </c>
      <c r="AO25" s="20" t="str">
        <f>VLOOKUP(G25,'Listes déroulantes'!G:O,9,FALSE)</f>
        <v>260 RUE CLAUDE NICOL</v>
      </c>
      <c r="AP25" s="20" t="s">
        <v>817</v>
      </c>
      <c r="AQ25" s="20">
        <v>267</v>
      </c>
      <c r="AR25" s="20" t="str">
        <f>VLOOKUP(G25,'Listes déroulantes'!G:H,2,FALSE)</f>
        <v xml:space="preserve">SAS MONEXT          </v>
      </c>
      <c r="AS25" s="28" t="s">
        <v>76</v>
      </c>
      <c r="AT25" s="20" t="s">
        <v>67</v>
      </c>
      <c r="AU25" s="20" t="s">
        <v>77</v>
      </c>
      <c r="AV25" s="20" t="s">
        <v>65</v>
      </c>
      <c r="AW25" s="20" t="s">
        <v>70</v>
      </c>
      <c r="AX25" s="20" t="str">
        <f>VLOOKUP(G25,'Listes déroulantes'!G:N,8,FALSE)</f>
        <v>20289045644</v>
      </c>
      <c r="AY25" s="20" t="s">
        <v>78</v>
      </c>
      <c r="AZ25" s="28" t="s">
        <v>509</v>
      </c>
      <c r="BA25" s="20" t="s">
        <v>79</v>
      </c>
      <c r="BB25" s="20" t="str">
        <f>VLOOKUP(G25,'Listes déroulantes'!G:J,4,FALSE)</f>
        <v xml:space="preserve">9255001   </v>
      </c>
      <c r="BC25" s="20" t="s">
        <v>73</v>
      </c>
      <c r="BD25" s="20" t="s">
        <v>81</v>
      </c>
      <c r="BE25" s="20" t="s">
        <v>72</v>
      </c>
      <c r="BF25" s="20" t="s">
        <v>82</v>
      </c>
      <c r="BG25" s="20" t="str">
        <f t="shared" si="2"/>
        <v>0000000000024600</v>
      </c>
      <c r="BH25" s="20" t="s">
        <v>83</v>
      </c>
      <c r="BI25" s="20" t="str">
        <f>VLOOKUP(G25,'Listes déroulantes'!G:M,7,FALSE)</f>
        <v xml:space="preserve">MONEXT                  </v>
      </c>
      <c r="BJ25" s="20" t="str">
        <f t="shared" si="12"/>
        <v>220621</v>
      </c>
      <c r="BK25" s="20" t="s">
        <v>63</v>
      </c>
      <c r="BL25" s="20" t="s">
        <v>86</v>
      </c>
      <c r="BM25" s="20" t="str">
        <f t="shared" si="13"/>
        <v>0000000000024450</v>
      </c>
      <c r="BN25" s="20" t="str">
        <f t="shared" si="14"/>
        <v>0000000000024700</v>
      </c>
      <c r="BO25" s="20" t="s">
        <v>77</v>
      </c>
      <c r="BP25" s="20" t="s">
        <v>67</v>
      </c>
      <c r="BQ25" s="23" t="str">
        <f t="shared" si="15"/>
        <v>20210622</v>
      </c>
      <c r="BR25" s="20" t="str">
        <f t="shared" si="16"/>
        <v>000000000250</v>
      </c>
      <c r="BS25" s="20" t="str">
        <f t="shared" si="17"/>
        <v>000000000100</v>
      </c>
      <c r="BT25" s="20" t="s">
        <v>77</v>
      </c>
      <c r="BU25" s="20" t="s">
        <v>1127</v>
      </c>
      <c r="BV25" s="34" t="s">
        <v>457</v>
      </c>
      <c r="BW25" s="23" t="str">
        <f t="shared" si="18"/>
        <v>20210622</v>
      </c>
      <c r="BX25" s="20" t="s">
        <v>688</v>
      </c>
      <c r="BY25" s="27" t="str">
        <f t="shared" si="19"/>
        <v xml:space="preserve">00000120210621MONEXT     </v>
      </c>
      <c r="BZ25" s="20" t="s">
        <v>217</v>
      </c>
      <c r="CA25" s="20" t="str">
        <f t="shared" si="20"/>
        <v>D</v>
      </c>
      <c r="CB25" s="20" t="str">
        <f t="shared" si="21"/>
        <v>P</v>
      </c>
      <c r="CC25" s="20" t="str">
        <f t="shared" si="22"/>
        <v>FRA</v>
      </c>
      <c r="CD25" s="20" t="s">
        <v>220</v>
      </c>
      <c r="CE25" s="20" t="str">
        <f>VLOOKUP(G25,'Listes déroulantes'!G:L,6,FALSE)</f>
        <v xml:space="preserve">PDP  </v>
      </c>
      <c r="CF25" s="20" t="s">
        <v>232</v>
      </c>
      <c r="CG25" s="20" t="s">
        <v>338</v>
      </c>
      <c r="CH25" s="28" t="s">
        <v>240</v>
      </c>
    </row>
    <row r="26" spans="1:86" s="22" customFormat="1" x14ac:dyDescent="0.3">
      <c r="A26" s="46" t="s">
        <v>923</v>
      </c>
      <c r="B26" s="46" t="s">
        <v>797</v>
      </c>
      <c r="C26" s="22" t="str">
        <f t="shared" si="0"/>
        <v>CRE NON ACTIF</v>
      </c>
      <c r="D26" s="20" t="s">
        <v>299</v>
      </c>
      <c r="E26" s="20" t="s">
        <v>260</v>
      </c>
      <c r="F26" s="94">
        <v>44369</v>
      </c>
      <c r="G26" s="20" t="s">
        <v>365</v>
      </c>
      <c r="H26" s="21">
        <v>248</v>
      </c>
      <c r="I26" s="21">
        <v>2.5</v>
      </c>
      <c r="J26" s="21">
        <v>1</v>
      </c>
      <c r="K26" s="21">
        <v>0</v>
      </c>
      <c r="L26" s="111">
        <v>0.8</v>
      </c>
      <c r="M26" s="20" t="s">
        <v>667</v>
      </c>
      <c r="N26" s="20" t="s">
        <v>665</v>
      </c>
      <c r="O26" s="42" t="s">
        <v>93</v>
      </c>
      <c r="P26" s="46" t="s">
        <v>276</v>
      </c>
      <c r="Q26" s="20" t="s">
        <v>62</v>
      </c>
      <c r="R26" s="20" t="s">
        <v>63</v>
      </c>
      <c r="S26" s="20" t="s">
        <v>64</v>
      </c>
      <c r="T26" s="20" t="s">
        <v>65</v>
      </c>
      <c r="U26" s="20" t="s">
        <v>65</v>
      </c>
      <c r="V26" s="20" t="s">
        <v>66</v>
      </c>
      <c r="W26" s="20" t="s">
        <v>91</v>
      </c>
      <c r="X26" s="20" t="s">
        <v>67</v>
      </c>
      <c r="Y26" s="20" t="s">
        <v>68</v>
      </c>
      <c r="Z26" s="20" t="s">
        <v>68</v>
      </c>
      <c r="AA26" s="20" t="s">
        <v>69</v>
      </c>
      <c r="AB26" s="20" t="s">
        <v>65</v>
      </c>
      <c r="AC26" s="20" t="s">
        <v>70</v>
      </c>
      <c r="AD26" s="31" t="s">
        <v>395</v>
      </c>
      <c r="AE26" s="23" t="str">
        <f t="shared" si="9"/>
        <v>20210621</v>
      </c>
      <c r="AF26" s="20" t="str">
        <f>VLOOKUP(G26,'Listes déroulantes'!G:I,3,FALSE)</f>
        <v xml:space="preserve">50318500100032 </v>
      </c>
      <c r="AG26" s="24" t="str">
        <f t="shared" si="10"/>
        <v>0000000000024800</v>
      </c>
      <c r="AH26" s="20" t="s">
        <v>72</v>
      </c>
      <c r="AI26" s="20" t="s">
        <v>69</v>
      </c>
      <c r="AJ26" s="20" t="s">
        <v>503</v>
      </c>
      <c r="AK26" s="20" t="s">
        <v>74</v>
      </c>
      <c r="AL26" s="27" t="s">
        <v>480</v>
      </c>
      <c r="AM26" s="20" t="s">
        <v>92</v>
      </c>
      <c r="AN26" s="23" t="str">
        <f t="shared" si="11"/>
        <v>20210622</v>
      </c>
      <c r="AO26" s="20" t="str">
        <f>VLOOKUP(G26,'Listes déroulantes'!G:O,9,FALSE)</f>
        <v>260 RUE CLAUDE NICOL</v>
      </c>
      <c r="AP26" s="20" t="s">
        <v>818</v>
      </c>
      <c r="AQ26" s="20">
        <v>268</v>
      </c>
      <c r="AR26" s="20" t="str">
        <f>VLOOKUP(G26,'Listes déroulantes'!G:H,2,FALSE)</f>
        <v xml:space="preserve">SAS MONEXT          </v>
      </c>
      <c r="AS26" s="28" t="s">
        <v>76</v>
      </c>
      <c r="AT26" s="20" t="s">
        <v>67</v>
      </c>
      <c r="AU26" s="20" t="s">
        <v>77</v>
      </c>
      <c r="AV26" s="20" t="s">
        <v>65</v>
      </c>
      <c r="AW26" s="20" t="s">
        <v>70</v>
      </c>
      <c r="AX26" s="20" t="str">
        <f>VLOOKUP(G26,'Listes déroulantes'!G:N,8,FALSE)</f>
        <v>20289045644</v>
      </c>
      <c r="AY26" s="20" t="s">
        <v>78</v>
      </c>
      <c r="AZ26" s="28" t="s">
        <v>509</v>
      </c>
      <c r="BA26" s="20" t="s">
        <v>79</v>
      </c>
      <c r="BB26" s="20" t="str">
        <f>VLOOKUP(G26,'Listes déroulantes'!G:J,4,FALSE)</f>
        <v xml:space="preserve">9255001   </v>
      </c>
      <c r="BC26" s="20" t="s">
        <v>73</v>
      </c>
      <c r="BD26" s="20" t="s">
        <v>81</v>
      </c>
      <c r="BE26" s="20" t="s">
        <v>72</v>
      </c>
      <c r="BF26" s="20" t="s">
        <v>82</v>
      </c>
      <c r="BG26" s="20" t="str">
        <f t="shared" si="2"/>
        <v>0000000000024700</v>
      </c>
      <c r="BH26" s="20" t="s">
        <v>83</v>
      </c>
      <c r="BI26" s="20" t="str">
        <f>VLOOKUP(G26,'Listes déroulantes'!G:M,7,FALSE)</f>
        <v xml:space="preserve">MONEXT                  </v>
      </c>
      <c r="BJ26" s="20" t="str">
        <f t="shared" si="12"/>
        <v>220621</v>
      </c>
      <c r="BK26" s="20" t="s">
        <v>63</v>
      </c>
      <c r="BL26" s="20" t="s">
        <v>86</v>
      </c>
      <c r="BM26" s="20" t="str">
        <f t="shared" si="13"/>
        <v>0000000000024550</v>
      </c>
      <c r="BN26" s="20" t="str">
        <f t="shared" si="14"/>
        <v>0000000000024800</v>
      </c>
      <c r="BO26" s="20" t="s">
        <v>77</v>
      </c>
      <c r="BP26" s="20" t="s">
        <v>67</v>
      </c>
      <c r="BQ26" s="23" t="str">
        <f t="shared" si="15"/>
        <v>20210622</v>
      </c>
      <c r="BR26" s="20" t="str">
        <f t="shared" si="16"/>
        <v>000000000250</v>
      </c>
      <c r="BS26" s="20" t="str">
        <f t="shared" si="17"/>
        <v>000000000100</v>
      </c>
      <c r="BT26" s="20" t="s">
        <v>77</v>
      </c>
      <c r="BU26" s="20" t="s">
        <v>1128</v>
      </c>
      <c r="BV26" s="34" t="s">
        <v>457</v>
      </c>
      <c r="BW26" s="23" t="str">
        <f t="shared" si="18"/>
        <v>20210622</v>
      </c>
      <c r="BX26" s="20" t="s">
        <v>689</v>
      </c>
      <c r="BY26" s="27" t="str">
        <f t="shared" si="19"/>
        <v xml:space="preserve">00000120210621MONEXT     </v>
      </c>
      <c r="BZ26" s="20" t="s">
        <v>217</v>
      </c>
      <c r="CA26" s="20" t="str">
        <f t="shared" si="20"/>
        <v>D</v>
      </c>
      <c r="CB26" s="20" t="str">
        <f t="shared" si="21"/>
        <v>P</v>
      </c>
      <c r="CC26" s="20" t="str">
        <f t="shared" si="22"/>
        <v>FRA</v>
      </c>
      <c r="CD26" s="20" t="s">
        <v>220</v>
      </c>
      <c r="CE26" s="20" t="str">
        <f>VLOOKUP(G26,'Listes déroulantes'!G:L,6,FALSE)</f>
        <v xml:space="preserve">PDP  </v>
      </c>
      <c r="CF26" s="20" t="s">
        <v>232</v>
      </c>
      <c r="CG26" s="20" t="s">
        <v>339</v>
      </c>
      <c r="CH26" s="28" t="s">
        <v>240</v>
      </c>
    </row>
    <row r="27" spans="1:86" s="22" customFormat="1" x14ac:dyDescent="0.3">
      <c r="A27" s="46" t="s">
        <v>924</v>
      </c>
      <c r="B27" s="46" t="s">
        <v>797</v>
      </c>
      <c r="C27" s="22" t="str">
        <f t="shared" si="0"/>
        <v>CRE NON ACTIF</v>
      </c>
      <c r="D27" s="20" t="s">
        <v>299</v>
      </c>
      <c r="E27" s="20" t="s">
        <v>260</v>
      </c>
      <c r="F27" s="94">
        <v>44369</v>
      </c>
      <c r="G27" s="20" t="s">
        <v>365</v>
      </c>
      <c r="H27" s="21">
        <v>249</v>
      </c>
      <c r="I27" s="21">
        <v>2.5</v>
      </c>
      <c r="J27" s="21">
        <v>1</v>
      </c>
      <c r="K27" s="21">
        <v>0</v>
      </c>
      <c r="L27" s="111">
        <v>0.8</v>
      </c>
      <c r="M27" s="20" t="s">
        <v>667</v>
      </c>
      <c r="N27" s="20" t="s">
        <v>665</v>
      </c>
      <c r="O27" s="42" t="s">
        <v>93</v>
      </c>
      <c r="P27" s="46" t="s">
        <v>277</v>
      </c>
      <c r="Q27" s="20" t="s">
        <v>62</v>
      </c>
      <c r="R27" s="20" t="s">
        <v>63</v>
      </c>
      <c r="S27" s="20" t="s">
        <v>64</v>
      </c>
      <c r="T27" s="20" t="s">
        <v>65</v>
      </c>
      <c r="U27" s="20" t="s">
        <v>65</v>
      </c>
      <c r="V27" s="20" t="s">
        <v>66</v>
      </c>
      <c r="W27" s="20" t="s">
        <v>91</v>
      </c>
      <c r="X27" s="20" t="s">
        <v>67</v>
      </c>
      <c r="Y27" s="20" t="s">
        <v>68</v>
      </c>
      <c r="Z27" s="20" t="s">
        <v>68</v>
      </c>
      <c r="AA27" s="20" t="s">
        <v>69</v>
      </c>
      <c r="AB27" s="20" t="s">
        <v>65</v>
      </c>
      <c r="AC27" s="20" t="s">
        <v>70</v>
      </c>
      <c r="AD27" s="31" t="s">
        <v>396</v>
      </c>
      <c r="AE27" s="23" t="str">
        <f t="shared" si="9"/>
        <v>20210621</v>
      </c>
      <c r="AF27" s="20" t="str">
        <f>VLOOKUP(G27,'Listes déroulantes'!G:I,3,FALSE)</f>
        <v xml:space="preserve">50318500100032 </v>
      </c>
      <c r="AG27" s="24" t="str">
        <f t="shared" si="10"/>
        <v>0000000000024900</v>
      </c>
      <c r="AH27" s="20" t="s">
        <v>72</v>
      </c>
      <c r="AI27" s="20" t="s">
        <v>69</v>
      </c>
      <c r="AJ27" s="20" t="s">
        <v>503</v>
      </c>
      <c r="AK27" s="20" t="s">
        <v>74</v>
      </c>
      <c r="AL27" s="27" t="s">
        <v>481</v>
      </c>
      <c r="AM27" s="20" t="s">
        <v>92</v>
      </c>
      <c r="AN27" s="23" t="str">
        <f t="shared" si="11"/>
        <v>20210622</v>
      </c>
      <c r="AO27" s="20" t="str">
        <f>VLOOKUP(G27,'Listes déroulantes'!G:O,9,FALSE)</f>
        <v>260 RUE CLAUDE NICOL</v>
      </c>
      <c r="AP27" s="20" t="s">
        <v>819</v>
      </c>
      <c r="AQ27" s="20">
        <v>269</v>
      </c>
      <c r="AR27" s="20" t="str">
        <f>VLOOKUP(G27,'Listes déroulantes'!G:H,2,FALSE)</f>
        <v xml:space="preserve">SAS MONEXT          </v>
      </c>
      <c r="AS27" s="28" t="s">
        <v>76</v>
      </c>
      <c r="AT27" s="20" t="s">
        <v>67</v>
      </c>
      <c r="AU27" s="20" t="s">
        <v>77</v>
      </c>
      <c r="AV27" s="20" t="s">
        <v>65</v>
      </c>
      <c r="AW27" s="20" t="s">
        <v>70</v>
      </c>
      <c r="AX27" s="20" t="str">
        <f>VLOOKUP(G27,'Listes déroulantes'!G:N,8,FALSE)</f>
        <v>20289045644</v>
      </c>
      <c r="AY27" s="20" t="s">
        <v>78</v>
      </c>
      <c r="AZ27" s="28" t="s">
        <v>509</v>
      </c>
      <c r="BA27" s="20" t="s">
        <v>79</v>
      </c>
      <c r="BB27" s="20" t="str">
        <f>VLOOKUP(G27,'Listes déroulantes'!G:J,4,FALSE)</f>
        <v xml:space="preserve">9255001   </v>
      </c>
      <c r="BC27" s="20" t="s">
        <v>73</v>
      </c>
      <c r="BD27" s="20" t="s">
        <v>81</v>
      </c>
      <c r="BE27" s="20" t="s">
        <v>72</v>
      </c>
      <c r="BF27" s="20" t="s">
        <v>82</v>
      </c>
      <c r="BG27" s="20" t="str">
        <f t="shared" si="2"/>
        <v>0000000000024800</v>
      </c>
      <c r="BH27" s="20" t="s">
        <v>83</v>
      </c>
      <c r="BI27" s="20" t="str">
        <f>VLOOKUP(G27,'Listes déroulantes'!G:M,7,FALSE)</f>
        <v xml:space="preserve">MONEXT                  </v>
      </c>
      <c r="BJ27" s="20" t="str">
        <f t="shared" si="12"/>
        <v>220621</v>
      </c>
      <c r="BK27" s="20" t="s">
        <v>63</v>
      </c>
      <c r="BL27" s="20" t="s">
        <v>86</v>
      </c>
      <c r="BM27" s="20" t="str">
        <f t="shared" si="13"/>
        <v>0000000000024650</v>
      </c>
      <c r="BN27" s="20" t="str">
        <f t="shared" si="14"/>
        <v>0000000000024900</v>
      </c>
      <c r="BO27" s="20" t="s">
        <v>77</v>
      </c>
      <c r="BP27" s="20" t="s">
        <v>67</v>
      </c>
      <c r="BQ27" s="23" t="str">
        <f t="shared" si="15"/>
        <v>20210622</v>
      </c>
      <c r="BR27" s="20" t="str">
        <f t="shared" si="16"/>
        <v>000000000250</v>
      </c>
      <c r="BS27" s="20" t="str">
        <f t="shared" si="17"/>
        <v>000000000100</v>
      </c>
      <c r="BT27" s="20" t="s">
        <v>77</v>
      </c>
      <c r="BU27" s="20" t="s">
        <v>1129</v>
      </c>
      <c r="BV27" s="34" t="s">
        <v>457</v>
      </c>
      <c r="BW27" s="23" t="str">
        <f t="shared" si="18"/>
        <v>20210622</v>
      </c>
      <c r="BX27" s="20" t="s">
        <v>690</v>
      </c>
      <c r="BY27" s="27" t="str">
        <f t="shared" si="19"/>
        <v xml:space="preserve">00000120210621MONEXT     </v>
      </c>
      <c r="BZ27" s="20" t="s">
        <v>217</v>
      </c>
      <c r="CA27" s="20" t="str">
        <f t="shared" si="20"/>
        <v>D</v>
      </c>
      <c r="CB27" s="20" t="str">
        <f t="shared" si="21"/>
        <v>P</v>
      </c>
      <c r="CC27" s="20" t="str">
        <f t="shared" si="22"/>
        <v>FRA</v>
      </c>
      <c r="CD27" s="20" t="s">
        <v>220</v>
      </c>
      <c r="CE27" s="20" t="str">
        <f>VLOOKUP(G27,'Listes déroulantes'!G:L,6,FALSE)</f>
        <v xml:space="preserve">PDP  </v>
      </c>
      <c r="CF27" s="20" t="s">
        <v>232</v>
      </c>
      <c r="CG27" s="20" t="s">
        <v>340</v>
      </c>
      <c r="CH27" s="28" t="s">
        <v>240</v>
      </c>
    </row>
    <row r="28" spans="1:86" s="22" customFormat="1" x14ac:dyDescent="0.3">
      <c r="A28" s="46" t="s">
        <v>925</v>
      </c>
      <c r="B28" s="46" t="s">
        <v>797</v>
      </c>
      <c r="C28" s="22" t="str">
        <f t="shared" si="0"/>
        <v>CRE NON ACTIF</v>
      </c>
      <c r="D28" s="20" t="s">
        <v>299</v>
      </c>
      <c r="E28" s="20" t="s">
        <v>260</v>
      </c>
      <c r="F28" s="94">
        <v>44369</v>
      </c>
      <c r="G28" s="20" t="s">
        <v>365</v>
      </c>
      <c r="H28" s="21">
        <v>250</v>
      </c>
      <c r="I28" s="21">
        <v>2.5</v>
      </c>
      <c r="J28" s="21">
        <v>1</v>
      </c>
      <c r="K28" s="21">
        <v>0</v>
      </c>
      <c r="L28" s="111">
        <v>0.8</v>
      </c>
      <c r="M28" s="20" t="s">
        <v>667</v>
      </c>
      <c r="N28" s="20" t="s">
        <v>665</v>
      </c>
      <c r="O28" s="42" t="s">
        <v>93</v>
      </c>
      <c r="P28" s="46" t="s">
        <v>278</v>
      </c>
      <c r="Q28" s="20" t="s">
        <v>62</v>
      </c>
      <c r="R28" s="20" t="s">
        <v>63</v>
      </c>
      <c r="S28" s="20" t="s">
        <v>64</v>
      </c>
      <c r="T28" s="20" t="s">
        <v>65</v>
      </c>
      <c r="U28" s="20" t="s">
        <v>65</v>
      </c>
      <c r="V28" s="20" t="s">
        <v>66</v>
      </c>
      <c r="W28" s="20" t="s">
        <v>91</v>
      </c>
      <c r="X28" s="20" t="s">
        <v>67</v>
      </c>
      <c r="Y28" s="20" t="s">
        <v>68</v>
      </c>
      <c r="Z28" s="20" t="s">
        <v>68</v>
      </c>
      <c r="AA28" s="20" t="s">
        <v>69</v>
      </c>
      <c r="AB28" s="20" t="s">
        <v>65</v>
      </c>
      <c r="AC28" s="20" t="s">
        <v>70</v>
      </c>
      <c r="AD28" s="31" t="s">
        <v>397</v>
      </c>
      <c r="AE28" s="23" t="str">
        <f t="shared" si="9"/>
        <v>20210621</v>
      </c>
      <c r="AF28" s="20" t="str">
        <f>VLOOKUP(G28,'Listes déroulantes'!G:I,3,FALSE)</f>
        <v xml:space="preserve">50318500100032 </v>
      </c>
      <c r="AG28" s="24" t="str">
        <f t="shared" si="10"/>
        <v>0000000000025000</v>
      </c>
      <c r="AH28" s="20" t="s">
        <v>72</v>
      </c>
      <c r="AI28" s="20" t="s">
        <v>69</v>
      </c>
      <c r="AJ28" s="20" t="s">
        <v>503</v>
      </c>
      <c r="AK28" s="20" t="s">
        <v>74</v>
      </c>
      <c r="AL28" s="27" t="s">
        <v>482</v>
      </c>
      <c r="AM28" s="20" t="s">
        <v>92</v>
      </c>
      <c r="AN28" s="23" t="str">
        <f t="shared" si="11"/>
        <v>20210622</v>
      </c>
      <c r="AO28" s="20" t="str">
        <f>VLOOKUP(G28,'Listes déroulantes'!G:O,9,FALSE)</f>
        <v>260 RUE CLAUDE NICOL</v>
      </c>
      <c r="AP28" s="20" t="s">
        <v>820</v>
      </c>
      <c r="AQ28" s="20">
        <v>270</v>
      </c>
      <c r="AR28" s="20" t="str">
        <f>VLOOKUP(G28,'Listes déroulantes'!G:H,2,FALSE)</f>
        <v xml:space="preserve">SAS MONEXT          </v>
      </c>
      <c r="AS28" s="28" t="s">
        <v>76</v>
      </c>
      <c r="AT28" s="20" t="s">
        <v>67</v>
      </c>
      <c r="AU28" s="20" t="s">
        <v>77</v>
      </c>
      <c r="AV28" s="20" t="s">
        <v>65</v>
      </c>
      <c r="AW28" s="20" t="s">
        <v>70</v>
      </c>
      <c r="AX28" s="20" t="str">
        <f>VLOOKUP(G28,'Listes déroulantes'!G:N,8,FALSE)</f>
        <v>20289045644</v>
      </c>
      <c r="AY28" s="20" t="s">
        <v>78</v>
      </c>
      <c r="AZ28" s="28" t="s">
        <v>509</v>
      </c>
      <c r="BA28" s="20" t="s">
        <v>79</v>
      </c>
      <c r="BB28" s="20" t="str">
        <f>VLOOKUP(G28,'Listes déroulantes'!G:J,4,FALSE)</f>
        <v xml:space="preserve">9255001   </v>
      </c>
      <c r="BC28" s="20" t="s">
        <v>73</v>
      </c>
      <c r="BD28" s="20" t="s">
        <v>81</v>
      </c>
      <c r="BE28" s="20" t="s">
        <v>72</v>
      </c>
      <c r="BF28" s="20" t="s">
        <v>82</v>
      </c>
      <c r="BG28" s="20" t="str">
        <f t="shared" si="2"/>
        <v>0000000000024900</v>
      </c>
      <c r="BH28" s="20" t="s">
        <v>83</v>
      </c>
      <c r="BI28" s="20" t="str">
        <f>VLOOKUP(G28,'Listes déroulantes'!G:M,7,FALSE)</f>
        <v xml:space="preserve">MONEXT                  </v>
      </c>
      <c r="BJ28" s="20" t="str">
        <f t="shared" si="12"/>
        <v>220621</v>
      </c>
      <c r="BK28" s="20" t="s">
        <v>63</v>
      </c>
      <c r="BL28" s="20" t="s">
        <v>86</v>
      </c>
      <c r="BM28" s="20" t="str">
        <f t="shared" si="13"/>
        <v>0000000000024750</v>
      </c>
      <c r="BN28" s="20" t="str">
        <f t="shared" si="14"/>
        <v>0000000000025000</v>
      </c>
      <c r="BO28" s="20" t="s">
        <v>77</v>
      </c>
      <c r="BP28" s="20" t="s">
        <v>67</v>
      </c>
      <c r="BQ28" s="23" t="str">
        <f t="shared" si="15"/>
        <v>20210622</v>
      </c>
      <c r="BR28" s="20" t="str">
        <f t="shared" si="16"/>
        <v>000000000250</v>
      </c>
      <c r="BS28" s="20" t="str">
        <f t="shared" si="17"/>
        <v>000000000100</v>
      </c>
      <c r="BT28" s="20" t="s">
        <v>77</v>
      </c>
      <c r="BU28" s="20" t="s">
        <v>1130</v>
      </c>
      <c r="BV28" s="34" t="s">
        <v>457</v>
      </c>
      <c r="BW28" s="23" t="str">
        <f t="shared" si="18"/>
        <v>20210622</v>
      </c>
      <c r="BX28" s="20" t="s">
        <v>691</v>
      </c>
      <c r="BY28" s="27" t="str">
        <f t="shared" si="19"/>
        <v xml:space="preserve">00000120210621MONEXT     </v>
      </c>
      <c r="BZ28" s="20" t="s">
        <v>217</v>
      </c>
      <c r="CA28" s="20" t="str">
        <f t="shared" si="20"/>
        <v>D</v>
      </c>
      <c r="CB28" s="20" t="str">
        <f t="shared" si="21"/>
        <v>P</v>
      </c>
      <c r="CC28" s="20" t="str">
        <f t="shared" si="22"/>
        <v>FRA</v>
      </c>
      <c r="CD28" s="20" t="s">
        <v>220</v>
      </c>
      <c r="CE28" s="20" t="str">
        <f>VLOOKUP(G28,'Listes déroulantes'!G:L,6,FALSE)</f>
        <v xml:space="preserve">PDP  </v>
      </c>
      <c r="CF28" s="20" t="s">
        <v>232</v>
      </c>
      <c r="CG28" s="20" t="s">
        <v>341</v>
      </c>
      <c r="CH28" s="28" t="s">
        <v>240</v>
      </c>
    </row>
    <row r="29" spans="1:86" s="22" customFormat="1" x14ac:dyDescent="0.3">
      <c r="A29" s="46" t="s">
        <v>926</v>
      </c>
      <c r="B29" s="46" t="s">
        <v>796</v>
      </c>
      <c r="C29" s="22" t="str">
        <f>IF(B29="OUI",CONCATENATE(Q29,R29,S29,T29,U29,V29,W29,X29,Y29,Z29,AA29,AB29,AC29,AD29,AE29,AF29,AG29,AH29,AI29,AJ29,AK29,AL29,AM29,AN29,AO29,AP29,AQ29,AR29,AS29,AT29,AU29,AV29,AW29,AX29,AY29,AZ29,BA29,BB29,BC29,BD29,BE29,BF29,BG29,BH29,BI29,BJ29,BK29,BL29,BM29,BN29,BO29,BP29,BQ29,BR29,BS29,BT29,BU29,BV29,BW29,BX29,BY29,BZ29,CA29,CB29,CC29,CD29,CE29,CF29,CG29,CH29),"CRE NON ACTIF")</f>
        <v xml:space="preserve">14000000Z01702817028XATRI    000021702892282513264KHYODHNJ313322021090160929700180001 00000000000066009782TI S           af2342567912AVO2021090227 AVENUE DE LA CROI34271CM_16_RMFEC         000000000000     17028922822829306013793001      9256026                                        978020000000000006587                     CM_16_RMFEC PDPSC       0209210000001561700000000000066000000000000006600     20210902000000000000000000000013 0002146432165461313564612021090200002100000220210901MONEXT                                            DPFRA       PDPSC                                                                                                    af1e01231252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9" s="20" t="s">
        <v>300</v>
      </c>
      <c r="E29" s="20" t="s">
        <v>260</v>
      </c>
      <c r="F29" s="94">
        <v>44441</v>
      </c>
      <c r="G29" s="20" t="s">
        <v>1255</v>
      </c>
      <c r="H29" s="21">
        <v>66</v>
      </c>
      <c r="I29" s="21">
        <v>0</v>
      </c>
      <c r="J29" s="21">
        <v>0.13</v>
      </c>
      <c r="K29" s="21">
        <v>0</v>
      </c>
      <c r="L29" s="111">
        <v>0.8</v>
      </c>
      <c r="M29" s="20" t="s">
        <v>667</v>
      </c>
      <c r="N29" s="20" t="s">
        <v>665</v>
      </c>
      <c r="O29" s="42" t="s">
        <v>93</v>
      </c>
      <c r="P29" s="46" t="s">
        <v>279</v>
      </c>
      <c r="Q29" s="20" t="s">
        <v>62</v>
      </c>
      <c r="R29" s="20" t="s">
        <v>63</v>
      </c>
      <c r="S29" s="20" t="s">
        <v>64</v>
      </c>
      <c r="T29" s="20" t="s">
        <v>65</v>
      </c>
      <c r="U29" s="20" t="s">
        <v>65</v>
      </c>
      <c r="V29" s="20" t="s">
        <v>66</v>
      </c>
      <c r="W29" s="20" t="s">
        <v>91</v>
      </c>
      <c r="X29" s="20" t="s">
        <v>67</v>
      </c>
      <c r="Y29" s="20" t="s">
        <v>68</v>
      </c>
      <c r="Z29" s="20" t="s">
        <v>68</v>
      </c>
      <c r="AA29" s="20" t="s">
        <v>69</v>
      </c>
      <c r="AB29" s="20" t="s">
        <v>65</v>
      </c>
      <c r="AC29" s="20" t="s">
        <v>70</v>
      </c>
      <c r="AD29" s="31" t="s">
        <v>398</v>
      </c>
      <c r="AE29" s="23" t="str">
        <f t="shared" si="9"/>
        <v>20210901</v>
      </c>
      <c r="AF29" s="20" t="str">
        <f>VLOOKUP(G29,'Listes déroulantes'!G:I,3,FALSE)</f>
        <v xml:space="preserve">60929700180001 </v>
      </c>
      <c r="AG29" s="24" t="str">
        <f t="shared" si="10"/>
        <v>0000000000006600</v>
      </c>
      <c r="AH29" s="20" t="s">
        <v>72</v>
      </c>
      <c r="AI29" s="20" t="s">
        <v>69</v>
      </c>
      <c r="AJ29" s="20" t="s">
        <v>503</v>
      </c>
      <c r="AK29" s="20" t="s">
        <v>74</v>
      </c>
      <c r="AL29" s="27" t="s">
        <v>483</v>
      </c>
      <c r="AM29" s="20" t="s">
        <v>87</v>
      </c>
      <c r="AN29" s="23" t="str">
        <f t="shared" si="11"/>
        <v>20210902</v>
      </c>
      <c r="AO29" s="20" t="str">
        <f>VLOOKUP(G29,'Listes déroulantes'!G:O,9,FALSE)</f>
        <v>27 AVENUE DE LA CROI</v>
      </c>
      <c r="AP29" s="20" t="s">
        <v>821</v>
      </c>
      <c r="AQ29" s="20">
        <v>271</v>
      </c>
      <c r="AR29" s="20" t="str">
        <f>VLOOKUP(G29,'Listes déroulantes'!G:H,2,FALSE)</f>
        <v xml:space="preserve">CM_16_RMFEC         </v>
      </c>
      <c r="AS29" s="28" t="s">
        <v>76</v>
      </c>
      <c r="AT29" s="20" t="s">
        <v>67</v>
      </c>
      <c r="AU29" s="20" t="s">
        <v>77</v>
      </c>
      <c r="AV29" s="20" t="s">
        <v>65</v>
      </c>
      <c r="AW29" s="20" t="s">
        <v>70</v>
      </c>
      <c r="AX29" s="20" t="str">
        <f>VLOOKUP(G29,'Listes déroulantes'!G:N,8,FALSE)</f>
        <v>28293060137</v>
      </c>
      <c r="AY29" s="20" t="s">
        <v>78</v>
      </c>
      <c r="AZ29" s="28" t="s">
        <v>509</v>
      </c>
      <c r="BA29" s="20" t="s">
        <v>79</v>
      </c>
      <c r="BB29" s="20" t="str">
        <f>VLOOKUP(G29,'Listes déroulantes'!G:J,4,FALSE)</f>
        <v xml:space="preserve">9256026   </v>
      </c>
      <c r="BC29" s="20" t="s">
        <v>73</v>
      </c>
      <c r="BD29" s="20" t="s">
        <v>81</v>
      </c>
      <c r="BE29" s="20" t="s">
        <v>72</v>
      </c>
      <c r="BF29" s="20" t="s">
        <v>82</v>
      </c>
      <c r="BG29" s="20" t="str">
        <f t="shared" si="2"/>
        <v>0000000000006587</v>
      </c>
      <c r="BH29" s="20" t="s">
        <v>83</v>
      </c>
      <c r="BI29" s="20" t="str">
        <f>VLOOKUP(G29,'Listes déroulantes'!G:M,7,FALSE)</f>
        <v xml:space="preserve">CM_16_RMFEC PDPSC       </v>
      </c>
      <c r="BJ29" s="20" t="str">
        <f t="shared" si="12"/>
        <v>020921</v>
      </c>
      <c r="BK29" s="20" t="s">
        <v>63</v>
      </c>
      <c r="BL29" s="20" t="s">
        <v>86</v>
      </c>
      <c r="BM29" s="20" t="str">
        <f t="shared" si="13"/>
        <v>0000000000006600</v>
      </c>
      <c r="BN29" s="20" t="str">
        <f t="shared" si="14"/>
        <v>0000000000006600</v>
      </c>
      <c r="BO29" s="20" t="s">
        <v>77</v>
      </c>
      <c r="BP29" s="20" t="s">
        <v>67</v>
      </c>
      <c r="BQ29" s="23" t="str">
        <f t="shared" si="15"/>
        <v>20210902</v>
      </c>
      <c r="BR29" s="20" t="str">
        <f t="shared" si="16"/>
        <v>000000000000</v>
      </c>
      <c r="BS29" s="20" t="str">
        <f t="shared" si="17"/>
        <v>000000000013</v>
      </c>
      <c r="BT29" s="20" t="s">
        <v>77</v>
      </c>
      <c r="BU29" s="20" t="s">
        <v>1131</v>
      </c>
      <c r="BV29" s="34" t="s">
        <v>457</v>
      </c>
      <c r="BW29" s="23" t="str">
        <f t="shared" si="18"/>
        <v>20210902</v>
      </c>
      <c r="BX29" s="20" t="s">
        <v>692</v>
      </c>
      <c r="BY29" s="27" t="str">
        <f>CONCATENATE("000002",TEXT(F29-1,"aaaammjj"),"MONEXT     ")</f>
        <v xml:space="preserve">00000220210901MONEXT     </v>
      </c>
      <c r="BZ29" s="20" t="s">
        <v>217</v>
      </c>
      <c r="CA29" s="20" t="str">
        <f t="shared" si="20"/>
        <v>D</v>
      </c>
      <c r="CB29" s="20" t="str">
        <f t="shared" si="21"/>
        <v>P</v>
      </c>
      <c r="CC29" s="20" t="str">
        <f t="shared" si="22"/>
        <v>FRA</v>
      </c>
      <c r="CD29" s="20" t="s">
        <v>220</v>
      </c>
      <c r="CE29" s="20" t="str">
        <f>VLOOKUP(G29,'Listes déroulantes'!G:L,6,FALSE)</f>
        <v>PDPSC</v>
      </c>
      <c r="CF29" s="20" t="s">
        <v>232</v>
      </c>
      <c r="CG29" s="20" t="s">
        <v>342</v>
      </c>
      <c r="CH29" s="28" t="s">
        <v>240</v>
      </c>
    </row>
    <row r="30" spans="1:86" s="22" customFormat="1" x14ac:dyDescent="0.3">
      <c r="A30" s="46" t="s">
        <v>927</v>
      </c>
      <c r="B30" s="46" t="s">
        <v>796</v>
      </c>
      <c r="C30" s="22" t="str">
        <f t="shared" si="0"/>
        <v xml:space="preserve">14000000Z01702817028XATRI    000021702892282513264KHYODHNJ313332021090160930700180001 00000000000005549782TI S           af2342567913AVO2021090278 RUE DE LA FIGAIRA35272CM_17_RMFEC         000000000000     17028922822829306013893001      9256028                                        978020000000000000553                     CM_17_RMFEC PDP         0209210000001561700000000000005540000000000000554     20210902000000000000000000000001 0002246432165461313564612021090200002200000220210901MONEXT                                            DPFRA       PDP                                                                                                      af1e01231253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0" s="20" t="s">
        <v>300</v>
      </c>
      <c r="E30" s="20" t="s">
        <v>260</v>
      </c>
      <c r="F30" s="94">
        <v>44441</v>
      </c>
      <c r="G30" s="20" t="s">
        <v>1257</v>
      </c>
      <c r="H30" s="21">
        <v>5.54</v>
      </c>
      <c r="I30" s="21">
        <v>0</v>
      </c>
      <c r="J30" s="21">
        <v>0.01</v>
      </c>
      <c r="K30" s="21">
        <v>0</v>
      </c>
      <c r="L30" s="111">
        <v>0.8</v>
      </c>
      <c r="M30" s="20" t="s">
        <v>667</v>
      </c>
      <c r="N30" s="20" t="s">
        <v>665</v>
      </c>
      <c r="O30" s="42" t="s">
        <v>93</v>
      </c>
      <c r="P30" s="46" t="s">
        <v>280</v>
      </c>
      <c r="Q30" s="20" t="s">
        <v>62</v>
      </c>
      <c r="R30" s="20" t="s">
        <v>63</v>
      </c>
      <c r="S30" s="20" t="s">
        <v>64</v>
      </c>
      <c r="T30" s="20" t="s">
        <v>65</v>
      </c>
      <c r="U30" s="20" t="s">
        <v>65</v>
      </c>
      <c r="V30" s="20" t="s">
        <v>66</v>
      </c>
      <c r="W30" s="20" t="s">
        <v>91</v>
      </c>
      <c r="X30" s="20" t="s">
        <v>67</v>
      </c>
      <c r="Y30" s="20" t="s">
        <v>68</v>
      </c>
      <c r="Z30" s="20" t="s">
        <v>68</v>
      </c>
      <c r="AA30" s="20" t="s">
        <v>69</v>
      </c>
      <c r="AB30" s="20" t="s">
        <v>65</v>
      </c>
      <c r="AC30" s="20" t="s">
        <v>70</v>
      </c>
      <c r="AD30" s="31" t="s">
        <v>399</v>
      </c>
      <c r="AE30" s="23" t="str">
        <f t="shared" si="9"/>
        <v>20210901</v>
      </c>
      <c r="AF30" s="20" t="str">
        <f>VLOOKUP(G30,'Listes déroulantes'!G:I,3,FALSE)</f>
        <v xml:space="preserve">60930700180001 </v>
      </c>
      <c r="AG30" s="24" t="str">
        <f t="shared" si="10"/>
        <v>0000000000000554</v>
      </c>
      <c r="AH30" s="20" t="s">
        <v>72</v>
      </c>
      <c r="AI30" s="20" t="s">
        <v>69</v>
      </c>
      <c r="AJ30" s="20" t="s">
        <v>503</v>
      </c>
      <c r="AK30" s="20" t="s">
        <v>74</v>
      </c>
      <c r="AL30" s="27" t="s">
        <v>484</v>
      </c>
      <c r="AM30" s="20" t="s">
        <v>87</v>
      </c>
      <c r="AN30" s="23" t="str">
        <f t="shared" si="11"/>
        <v>20210902</v>
      </c>
      <c r="AO30" s="20" t="str">
        <f>VLOOKUP(G30,'Listes déroulantes'!G:O,9,FALSE)</f>
        <v>78 RUE DE LA FIGAIRA</v>
      </c>
      <c r="AP30" s="20" t="s">
        <v>822</v>
      </c>
      <c r="AQ30" s="20">
        <v>272</v>
      </c>
      <c r="AR30" s="20" t="str">
        <f>VLOOKUP(G30,'Listes déroulantes'!G:H,2,FALSE)</f>
        <v xml:space="preserve">CM_17_RMFEC         </v>
      </c>
      <c r="AS30" s="28" t="s">
        <v>76</v>
      </c>
      <c r="AT30" s="20" t="s">
        <v>67</v>
      </c>
      <c r="AU30" s="20" t="s">
        <v>77</v>
      </c>
      <c r="AV30" s="20" t="s">
        <v>65</v>
      </c>
      <c r="AW30" s="20" t="s">
        <v>70</v>
      </c>
      <c r="AX30" s="20" t="str">
        <f>VLOOKUP(G30,'Listes déroulantes'!G:N,8,FALSE)</f>
        <v>28293060138</v>
      </c>
      <c r="AY30" s="20" t="s">
        <v>78</v>
      </c>
      <c r="AZ30" s="28" t="s">
        <v>509</v>
      </c>
      <c r="BA30" s="20" t="s">
        <v>79</v>
      </c>
      <c r="BB30" s="20" t="str">
        <f>VLOOKUP(G30,'Listes déroulantes'!G:J,4,FALSE)</f>
        <v xml:space="preserve">9256028   </v>
      </c>
      <c r="BC30" s="20" t="s">
        <v>73</v>
      </c>
      <c r="BD30" s="20" t="s">
        <v>81</v>
      </c>
      <c r="BE30" s="20" t="s">
        <v>72</v>
      </c>
      <c r="BF30" s="20" t="s">
        <v>82</v>
      </c>
      <c r="BG30" s="20" t="str">
        <f t="shared" si="2"/>
        <v>0000000000000553</v>
      </c>
      <c r="BH30" s="20" t="s">
        <v>83</v>
      </c>
      <c r="BI30" s="20" t="str">
        <f>VLOOKUP(G30,'Listes déroulantes'!G:M,7,FALSE)</f>
        <v xml:space="preserve">CM_17_RMFEC PDP         </v>
      </c>
      <c r="BJ30" s="20" t="str">
        <f t="shared" si="12"/>
        <v>020921</v>
      </c>
      <c r="BK30" s="20" t="s">
        <v>63</v>
      </c>
      <c r="BL30" s="20" t="s">
        <v>86</v>
      </c>
      <c r="BM30" s="20" t="str">
        <f t="shared" si="13"/>
        <v>0000000000000554</v>
      </c>
      <c r="BN30" s="20" t="str">
        <f t="shared" si="14"/>
        <v>0000000000000554</v>
      </c>
      <c r="BO30" s="20" t="s">
        <v>77</v>
      </c>
      <c r="BP30" s="20" t="s">
        <v>67</v>
      </c>
      <c r="BQ30" s="23" t="str">
        <f t="shared" si="15"/>
        <v>20210902</v>
      </c>
      <c r="BR30" s="20" t="str">
        <f t="shared" si="16"/>
        <v>000000000000</v>
      </c>
      <c r="BS30" s="20" t="str">
        <f t="shared" si="17"/>
        <v>000000000001</v>
      </c>
      <c r="BT30" s="20" t="s">
        <v>77</v>
      </c>
      <c r="BU30" s="20" t="s">
        <v>1132</v>
      </c>
      <c r="BV30" s="34" t="s">
        <v>457</v>
      </c>
      <c r="BW30" s="23" t="str">
        <f t="shared" si="18"/>
        <v>20210902</v>
      </c>
      <c r="BX30" s="20" t="s">
        <v>693</v>
      </c>
      <c r="BY30" s="27" t="str">
        <f t="shared" ref="BY30:BY48" si="23">CONCATENATE("000002",TEXT(F30-1,"aaaammjj"),"MONEXT     ")</f>
        <v xml:space="preserve">00000220210901MONEXT     </v>
      </c>
      <c r="BZ30" s="20" t="s">
        <v>217</v>
      </c>
      <c r="CA30" s="20" t="str">
        <f t="shared" si="20"/>
        <v>D</v>
      </c>
      <c r="CB30" s="20" t="str">
        <f t="shared" si="21"/>
        <v>P</v>
      </c>
      <c r="CC30" s="20" t="str">
        <f t="shared" si="22"/>
        <v>FRA</v>
      </c>
      <c r="CD30" s="20" t="s">
        <v>220</v>
      </c>
      <c r="CE30" s="20" t="str">
        <f>VLOOKUP(G30,'Listes déroulantes'!G:L,6,FALSE)</f>
        <v xml:space="preserve">PDP  </v>
      </c>
      <c r="CF30" s="20" t="s">
        <v>232</v>
      </c>
      <c r="CG30" s="20" t="s">
        <v>343</v>
      </c>
      <c r="CH30" s="28" t="s">
        <v>240</v>
      </c>
    </row>
    <row r="31" spans="1:86" s="22" customFormat="1" x14ac:dyDescent="0.3">
      <c r="A31" s="46" t="s">
        <v>928</v>
      </c>
      <c r="B31" s="46" t="s">
        <v>797</v>
      </c>
      <c r="C31" s="22" t="str">
        <f t="shared" si="0"/>
        <v>CRE NON ACTIF</v>
      </c>
      <c r="D31" s="20" t="s">
        <v>300</v>
      </c>
      <c r="E31" s="20" t="s">
        <v>260</v>
      </c>
      <c r="F31" s="94">
        <v>44405</v>
      </c>
      <c r="G31" s="20" t="s">
        <v>370</v>
      </c>
      <c r="H31" s="21">
        <v>253</v>
      </c>
      <c r="I31" s="21">
        <v>0</v>
      </c>
      <c r="J31" s="21">
        <v>1</v>
      </c>
      <c r="K31" s="21">
        <v>0</v>
      </c>
      <c r="L31" s="111">
        <v>0.8</v>
      </c>
      <c r="M31" s="20" t="s">
        <v>667</v>
      </c>
      <c r="N31" s="20" t="s">
        <v>665</v>
      </c>
      <c r="O31" s="42" t="s">
        <v>93</v>
      </c>
      <c r="P31" s="46" t="s">
        <v>281</v>
      </c>
      <c r="Q31" s="20" t="s">
        <v>62</v>
      </c>
      <c r="R31" s="20" t="s">
        <v>63</v>
      </c>
      <c r="S31" s="20" t="s">
        <v>64</v>
      </c>
      <c r="T31" s="20" t="s">
        <v>65</v>
      </c>
      <c r="U31" s="20" t="s">
        <v>65</v>
      </c>
      <c r="V31" s="20" t="s">
        <v>66</v>
      </c>
      <c r="W31" s="20" t="s">
        <v>91</v>
      </c>
      <c r="X31" s="20" t="s">
        <v>67</v>
      </c>
      <c r="Y31" s="20" t="s">
        <v>68</v>
      </c>
      <c r="Z31" s="20" t="s">
        <v>68</v>
      </c>
      <c r="AA31" s="20" t="s">
        <v>69</v>
      </c>
      <c r="AB31" s="20" t="s">
        <v>65</v>
      </c>
      <c r="AC31" s="20" t="s">
        <v>70</v>
      </c>
      <c r="AD31" s="31" t="s">
        <v>400</v>
      </c>
      <c r="AE31" s="23" t="str">
        <f t="shared" si="9"/>
        <v>20210727</v>
      </c>
      <c r="AF31" s="20" t="str">
        <f>VLOOKUP(G31,'Listes déroulantes'!G:I,3,FALSE)</f>
        <v xml:space="preserve">49769047900025 </v>
      </c>
      <c r="AG31" s="24" t="str">
        <f t="shared" si="10"/>
        <v>0000000000025300</v>
      </c>
      <c r="AH31" s="20" t="s">
        <v>72</v>
      </c>
      <c r="AI31" s="20" t="s">
        <v>69</v>
      </c>
      <c r="AJ31" s="20" t="s">
        <v>503</v>
      </c>
      <c r="AK31" s="20" t="s">
        <v>74</v>
      </c>
      <c r="AL31" s="27" t="s">
        <v>485</v>
      </c>
      <c r="AM31" s="20" t="s">
        <v>87</v>
      </c>
      <c r="AN31" s="23" t="str">
        <f t="shared" si="11"/>
        <v>20210728</v>
      </c>
      <c r="AO31" s="20" t="str">
        <f>VLOOKUP(G31,'Listes déroulantes'!G:O,9,FALSE)</f>
        <v xml:space="preserve">59 MARCQ EN BAROE   </v>
      </c>
      <c r="AP31" s="20" t="s">
        <v>823</v>
      </c>
      <c r="AQ31" s="20">
        <v>273</v>
      </c>
      <c r="AR31" s="20" t="str">
        <f>VLOOKUP(G31,'Listes déroulantes'!G:H,2,FALSE)</f>
        <v>SAS GUY DEMARLE GD P</v>
      </c>
      <c r="AS31" s="28" t="s">
        <v>76</v>
      </c>
      <c r="AT31" s="20" t="s">
        <v>67</v>
      </c>
      <c r="AU31" s="20" t="s">
        <v>77</v>
      </c>
      <c r="AV31" s="20" t="s">
        <v>65</v>
      </c>
      <c r="AW31" s="20" t="s">
        <v>70</v>
      </c>
      <c r="AX31" s="20" t="str">
        <f>VLOOKUP(G31,'Listes déroulantes'!G:N,8,FALSE)</f>
        <v>02608442940</v>
      </c>
      <c r="AY31" s="20" t="s">
        <v>78</v>
      </c>
      <c r="AZ31" s="28" t="s">
        <v>509</v>
      </c>
      <c r="BA31" s="20" t="s">
        <v>79</v>
      </c>
      <c r="BB31" s="20" t="str">
        <f>VLOOKUP(G31,'Listes déroulantes'!G:J,4,FALSE)</f>
        <v xml:space="preserve">9255005   </v>
      </c>
      <c r="BC31" s="20" t="s">
        <v>73</v>
      </c>
      <c r="BD31" s="20" t="s">
        <v>81</v>
      </c>
      <c r="BE31" s="20" t="s">
        <v>72</v>
      </c>
      <c r="BF31" s="20" t="s">
        <v>82</v>
      </c>
      <c r="BG31" s="20" t="str">
        <f t="shared" si="2"/>
        <v>0000000000025200</v>
      </c>
      <c r="BH31" s="20" t="s">
        <v>83</v>
      </c>
      <c r="BI31" s="20" t="str">
        <f>VLOOKUP(G31,'Listes déroulantes'!G:M,7,FALSE)</f>
        <v xml:space="preserve">GUY DEMARLE             </v>
      </c>
      <c r="BJ31" s="20" t="str">
        <f t="shared" si="12"/>
        <v>280721</v>
      </c>
      <c r="BK31" s="20" t="s">
        <v>63</v>
      </c>
      <c r="BL31" s="20" t="s">
        <v>86</v>
      </c>
      <c r="BM31" s="20" t="str">
        <f t="shared" si="13"/>
        <v>0000000000025300</v>
      </c>
      <c r="BN31" s="20" t="str">
        <f t="shared" si="14"/>
        <v>0000000000025300</v>
      </c>
      <c r="BO31" s="20" t="s">
        <v>77</v>
      </c>
      <c r="BP31" s="20" t="s">
        <v>67</v>
      </c>
      <c r="BQ31" s="23" t="str">
        <f t="shared" si="15"/>
        <v>20210728</v>
      </c>
      <c r="BR31" s="20" t="str">
        <f t="shared" si="16"/>
        <v>000000000000</v>
      </c>
      <c r="BS31" s="20" t="str">
        <f t="shared" si="17"/>
        <v>000000000100</v>
      </c>
      <c r="BT31" s="20" t="s">
        <v>77</v>
      </c>
      <c r="BU31" s="20" t="s">
        <v>1133</v>
      </c>
      <c r="BV31" s="34" t="s">
        <v>457</v>
      </c>
      <c r="BW31" s="23" t="str">
        <f t="shared" si="18"/>
        <v>20210728</v>
      </c>
      <c r="BX31" s="20" t="s">
        <v>694</v>
      </c>
      <c r="BY31" s="27" t="str">
        <f t="shared" si="23"/>
        <v xml:space="preserve">00000220210727MONEXT     </v>
      </c>
      <c r="BZ31" s="20" t="s">
        <v>217</v>
      </c>
      <c r="CA31" s="20" t="str">
        <f t="shared" si="20"/>
        <v>D</v>
      </c>
      <c r="CB31" s="20" t="str">
        <f t="shared" si="21"/>
        <v>P</v>
      </c>
      <c r="CC31" s="20" t="str">
        <f t="shared" si="22"/>
        <v>FRA</v>
      </c>
      <c r="CD31" s="20" t="s">
        <v>220</v>
      </c>
      <c r="CE31" s="20" t="str">
        <f>VLOOKUP(G31,'Listes déroulantes'!G:L,6,FALSE)</f>
        <v xml:space="preserve">VAD  </v>
      </c>
      <c r="CF31" s="20" t="s">
        <v>232</v>
      </c>
      <c r="CG31" s="20" t="s">
        <v>344</v>
      </c>
      <c r="CH31" s="28" t="s">
        <v>240</v>
      </c>
    </row>
    <row r="32" spans="1:86" s="22" customFormat="1" x14ac:dyDescent="0.3">
      <c r="A32" s="46" t="s">
        <v>929</v>
      </c>
      <c r="B32" s="46" t="s">
        <v>797</v>
      </c>
      <c r="C32" s="22" t="str">
        <f t="shared" si="0"/>
        <v>CRE NON ACTIF</v>
      </c>
      <c r="D32" s="20" t="s">
        <v>300</v>
      </c>
      <c r="E32" s="20" t="s">
        <v>260</v>
      </c>
      <c r="F32" s="94">
        <v>44405</v>
      </c>
      <c r="G32" s="20" t="s">
        <v>370</v>
      </c>
      <c r="H32" s="21">
        <v>6</v>
      </c>
      <c r="I32" s="21">
        <v>0</v>
      </c>
      <c r="J32" s="21">
        <v>1</v>
      </c>
      <c r="K32" s="21">
        <v>0</v>
      </c>
      <c r="L32" s="111">
        <v>0.8</v>
      </c>
      <c r="M32" s="20" t="s">
        <v>667</v>
      </c>
      <c r="N32" s="20" t="s">
        <v>665</v>
      </c>
      <c r="O32" s="42" t="s">
        <v>93</v>
      </c>
      <c r="P32" s="46" t="s">
        <v>282</v>
      </c>
      <c r="Q32" s="20" t="s">
        <v>62</v>
      </c>
      <c r="R32" s="20" t="s">
        <v>63</v>
      </c>
      <c r="S32" s="20" t="s">
        <v>64</v>
      </c>
      <c r="T32" s="20" t="s">
        <v>65</v>
      </c>
      <c r="U32" s="20" t="s">
        <v>65</v>
      </c>
      <c r="V32" s="20" t="s">
        <v>66</v>
      </c>
      <c r="W32" s="20" t="s">
        <v>91</v>
      </c>
      <c r="X32" s="20" t="s">
        <v>67</v>
      </c>
      <c r="Y32" s="20" t="s">
        <v>68</v>
      </c>
      <c r="Z32" s="20" t="s">
        <v>68</v>
      </c>
      <c r="AA32" s="20" t="s">
        <v>69</v>
      </c>
      <c r="AB32" s="20" t="s">
        <v>65</v>
      </c>
      <c r="AC32" s="20" t="s">
        <v>70</v>
      </c>
      <c r="AD32" s="31" t="s">
        <v>401</v>
      </c>
      <c r="AE32" s="23" t="str">
        <f t="shared" si="9"/>
        <v>20210727</v>
      </c>
      <c r="AF32" s="20" t="str">
        <f>VLOOKUP(G32,'Listes déroulantes'!G:I,3,FALSE)</f>
        <v xml:space="preserve">49769047900025 </v>
      </c>
      <c r="AG32" s="24" t="str">
        <f t="shared" si="10"/>
        <v>0000000000000600</v>
      </c>
      <c r="AH32" s="20" t="s">
        <v>72</v>
      </c>
      <c r="AI32" s="20" t="s">
        <v>69</v>
      </c>
      <c r="AJ32" s="20" t="s">
        <v>503</v>
      </c>
      <c r="AK32" s="20" t="s">
        <v>74</v>
      </c>
      <c r="AL32" s="27" t="s">
        <v>486</v>
      </c>
      <c r="AM32" s="20" t="s">
        <v>87</v>
      </c>
      <c r="AN32" s="23" t="str">
        <f t="shared" si="11"/>
        <v>20210728</v>
      </c>
      <c r="AO32" s="20" t="str">
        <f>VLOOKUP(G32,'Listes déroulantes'!G:O,9,FALSE)</f>
        <v xml:space="preserve">59 MARCQ EN BAROE   </v>
      </c>
      <c r="AP32" s="20" t="s">
        <v>824</v>
      </c>
      <c r="AQ32" s="20">
        <v>274</v>
      </c>
      <c r="AR32" s="20" t="str">
        <f>VLOOKUP(G32,'Listes déroulantes'!G:H,2,FALSE)</f>
        <v>SAS GUY DEMARLE GD P</v>
      </c>
      <c r="AS32" s="28" t="s">
        <v>76</v>
      </c>
      <c r="AT32" s="20" t="s">
        <v>67</v>
      </c>
      <c r="AU32" s="20" t="s">
        <v>77</v>
      </c>
      <c r="AV32" s="20" t="s">
        <v>65</v>
      </c>
      <c r="AW32" s="20" t="s">
        <v>70</v>
      </c>
      <c r="AX32" s="20" t="str">
        <f>VLOOKUP(G32,'Listes déroulantes'!G:N,8,FALSE)</f>
        <v>02608442940</v>
      </c>
      <c r="AY32" s="20" t="s">
        <v>78</v>
      </c>
      <c r="AZ32" s="28" t="s">
        <v>509</v>
      </c>
      <c r="BA32" s="20" t="s">
        <v>79</v>
      </c>
      <c r="BB32" s="20" t="str">
        <f>VLOOKUP(G32,'Listes déroulantes'!G:J,4,FALSE)</f>
        <v xml:space="preserve">9255005   </v>
      </c>
      <c r="BC32" s="20" t="s">
        <v>73</v>
      </c>
      <c r="BD32" s="20" t="s">
        <v>81</v>
      </c>
      <c r="BE32" s="20" t="s">
        <v>72</v>
      </c>
      <c r="BF32" s="20" t="s">
        <v>82</v>
      </c>
      <c r="BG32" s="20" t="str">
        <f t="shared" si="2"/>
        <v>0000000000000500</v>
      </c>
      <c r="BH32" s="20" t="s">
        <v>83</v>
      </c>
      <c r="BI32" s="20" t="str">
        <f>VLOOKUP(G32,'Listes déroulantes'!G:M,7,FALSE)</f>
        <v xml:space="preserve">GUY DEMARLE             </v>
      </c>
      <c r="BJ32" s="20" t="str">
        <f t="shared" si="12"/>
        <v>280721</v>
      </c>
      <c r="BK32" s="20" t="s">
        <v>63</v>
      </c>
      <c r="BL32" s="20" t="s">
        <v>86</v>
      </c>
      <c r="BM32" s="20" t="str">
        <f t="shared" si="13"/>
        <v>0000000000000600</v>
      </c>
      <c r="BN32" s="20" t="str">
        <f t="shared" si="14"/>
        <v>0000000000000600</v>
      </c>
      <c r="BO32" s="20" t="s">
        <v>77</v>
      </c>
      <c r="BP32" s="20" t="s">
        <v>67</v>
      </c>
      <c r="BQ32" s="23" t="str">
        <f t="shared" si="15"/>
        <v>20210728</v>
      </c>
      <c r="BR32" s="20" t="str">
        <f t="shared" si="16"/>
        <v>000000000000</v>
      </c>
      <c r="BS32" s="20" t="str">
        <f t="shared" si="17"/>
        <v>000000000100</v>
      </c>
      <c r="BT32" s="20" t="s">
        <v>77</v>
      </c>
      <c r="BU32" s="20" t="s">
        <v>1134</v>
      </c>
      <c r="BV32" s="34" t="s">
        <v>457</v>
      </c>
      <c r="BW32" s="23" t="str">
        <f t="shared" si="18"/>
        <v>20210728</v>
      </c>
      <c r="BX32" s="20" t="s">
        <v>695</v>
      </c>
      <c r="BY32" s="27" t="str">
        <f t="shared" si="23"/>
        <v xml:space="preserve">00000220210727MONEXT     </v>
      </c>
      <c r="BZ32" s="20" t="s">
        <v>217</v>
      </c>
      <c r="CA32" s="20" t="str">
        <f t="shared" si="20"/>
        <v>D</v>
      </c>
      <c r="CB32" s="20" t="str">
        <f t="shared" si="21"/>
        <v>P</v>
      </c>
      <c r="CC32" s="20" t="str">
        <f t="shared" si="22"/>
        <v>FRA</v>
      </c>
      <c r="CD32" s="20" t="s">
        <v>220</v>
      </c>
      <c r="CE32" s="20" t="str">
        <f>VLOOKUP(G32,'Listes déroulantes'!G:L,6,FALSE)</f>
        <v xml:space="preserve">VAD  </v>
      </c>
      <c r="CF32" s="20" t="s">
        <v>232</v>
      </c>
      <c r="CG32" s="20" t="s">
        <v>345</v>
      </c>
      <c r="CH32" s="28" t="s">
        <v>240</v>
      </c>
    </row>
    <row r="33" spans="1:86" s="22" customFormat="1" x14ac:dyDescent="0.3">
      <c r="A33" s="46" t="s">
        <v>930</v>
      </c>
      <c r="B33" s="46" t="s">
        <v>797</v>
      </c>
      <c r="C33" s="22" t="str">
        <f t="shared" si="0"/>
        <v>CRE NON ACTIF</v>
      </c>
      <c r="D33" s="20" t="s">
        <v>300</v>
      </c>
      <c r="E33" s="20" t="s">
        <v>260</v>
      </c>
      <c r="F33" s="94">
        <v>44369</v>
      </c>
      <c r="G33" s="20" t="s">
        <v>365</v>
      </c>
      <c r="H33" s="21">
        <v>255</v>
      </c>
      <c r="I33" s="21">
        <v>0</v>
      </c>
      <c r="J33" s="21">
        <v>1</v>
      </c>
      <c r="K33" s="21">
        <v>0</v>
      </c>
      <c r="L33" s="111">
        <v>0.8</v>
      </c>
      <c r="M33" s="20" t="s">
        <v>667</v>
      </c>
      <c r="N33" s="20" t="s">
        <v>665</v>
      </c>
      <c r="O33" s="42" t="s">
        <v>93</v>
      </c>
      <c r="P33" s="46" t="s">
        <v>283</v>
      </c>
      <c r="Q33" s="20" t="s">
        <v>62</v>
      </c>
      <c r="R33" s="20" t="s">
        <v>63</v>
      </c>
      <c r="S33" s="20" t="s">
        <v>64</v>
      </c>
      <c r="T33" s="20" t="s">
        <v>65</v>
      </c>
      <c r="U33" s="20" t="s">
        <v>65</v>
      </c>
      <c r="V33" s="20" t="s">
        <v>66</v>
      </c>
      <c r="W33" s="20" t="s">
        <v>91</v>
      </c>
      <c r="X33" s="20" t="s">
        <v>67</v>
      </c>
      <c r="Y33" s="20" t="s">
        <v>68</v>
      </c>
      <c r="Z33" s="20" t="s">
        <v>68</v>
      </c>
      <c r="AA33" s="20" t="s">
        <v>69</v>
      </c>
      <c r="AB33" s="20" t="s">
        <v>65</v>
      </c>
      <c r="AC33" s="20" t="s">
        <v>70</v>
      </c>
      <c r="AD33" s="31" t="s">
        <v>402</v>
      </c>
      <c r="AE33" s="23" t="str">
        <f t="shared" si="9"/>
        <v>20210621</v>
      </c>
      <c r="AF33" s="20" t="str">
        <f>VLOOKUP(G33,'Listes déroulantes'!G:I,3,FALSE)</f>
        <v xml:space="preserve">50318500100032 </v>
      </c>
      <c r="AG33" s="24" t="str">
        <f t="shared" si="10"/>
        <v>0000000000025500</v>
      </c>
      <c r="AH33" s="20" t="s">
        <v>72</v>
      </c>
      <c r="AI33" s="20" t="s">
        <v>69</v>
      </c>
      <c r="AJ33" s="20" t="s">
        <v>503</v>
      </c>
      <c r="AK33" s="20" t="s">
        <v>74</v>
      </c>
      <c r="AL33" s="27" t="s">
        <v>487</v>
      </c>
      <c r="AM33" s="20" t="s">
        <v>87</v>
      </c>
      <c r="AN33" s="23" t="str">
        <f t="shared" si="11"/>
        <v>20210622</v>
      </c>
      <c r="AO33" s="20" t="str">
        <f>VLOOKUP(G33,'Listes déroulantes'!G:O,9,FALSE)</f>
        <v>260 RUE CLAUDE NICOL</v>
      </c>
      <c r="AP33" s="20" t="s">
        <v>825</v>
      </c>
      <c r="AQ33" s="20">
        <v>275</v>
      </c>
      <c r="AR33" s="20" t="str">
        <f>VLOOKUP(G33,'Listes déroulantes'!G:H,2,FALSE)</f>
        <v xml:space="preserve">SAS MONEXT          </v>
      </c>
      <c r="AS33" s="28" t="s">
        <v>76</v>
      </c>
      <c r="AT33" s="20" t="s">
        <v>67</v>
      </c>
      <c r="AU33" s="20" t="s">
        <v>77</v>
      </c>
      <c r="AV33" s="20" t="s">
        <v>65</v>
      </c>
      <c r="AW33" s="20" t="s">
        <v>70</v>
      </c>
      <c r="AX33" s="20" t="str">
        <f>VLOOKUP(G33,'Listes déroulantes'!G:N,8,FALSE)</f>
        <v>20289045644</v>
      </c>
      <c r="AY33" s="20" t="s">
        <v>78</v>
      </c>
      <c r="AZ33" s="28" t="s">
        <v>509</v>
      </c>
      <c r="BA33" s="20" t="s">
        <v>79</v>
      </c>
      <c r="BB33" s="20" t="str">
        <f>VLOOKUP(G33,'Listes déroulantes'!G:J,4,FALSE)</f>
        <v xml:space="preserve">9255001   </v>
      </c>
      <c r="BC33" s="20" t="s">
        <v>73</v>
      </c>
      <c r="BD33" s="20" t="s">
        <v>81</v>
      </c>
      <c r="BE33" s="20" t="s">
        <v>72</v>
      </c>
      <c r="BF33" s="20" t="s">
        <v>82</v>
      </c>
      <c r="BG33" s="20" t="str">
        <f t="shared" si="2"/>
        <v>0000000000025400</v>
      </c>
      <c r="BH33" s="20" t="s">
        <v>83</v>
      </c>
      <c r="BI33" s="20" t="str">
        <f>VLOOKUP(G33,'Listes déroulantes'!G:M,7,FALSE)</f>
        <v xml:space="preserve">MONEXT                  </v>
      </c>
      <c r="BJ33" s="20" t="str">
        <f t="shared" si="12"/>
        <v>220621</v>
      </c>
      <c r="BK33" s="20" t="s">
        <v>63</v>
      </c>
      <c r="BL33" s="20" t="s">
        <v>86</v>
      </c>
      <c r="BM33" s="20" t="str">
        <f t="shared" si="13"/>
        <v>0000000000025500</v>
      </c>
      <c r="BN33" s="20" t="str">
        <f t="shared" si="14"/>
        <v>0000000000025500</v>
      </c>
      <c r="BO33" s="20" t="s">
        <v>77</v>
      </c>
      <c r="BP33" s="20" t="s">
        <v>67</v>
      </c>
      <c r="BQ33" s="23" t="str">
        <f t="shared" si="15"/>
        <v>20210622</v>
      </c>
      <c r="BR33" s="20" t="str">
        <f t="shared" si="16"/>
        <v>000000000000</v>
      </c>
      <c r="BS33" s="20" t="str">
        <f t="shared" si="17"/>
        <v>000000000100</v>
      </c>
      <c r="BT33" s="20" t="s">
        <v>77</v>
      </c>
      <c r="BU33" s="20" t="s">
        <v>1135</v>
      </c>
      <c r="BV33" s="34" t="s">
        <v>457</v>
      </c>
      <c r="BW33" s="23" t="str">
        <f t="shared" si="18"/>
        <v>20210622</v>
      </c>
      <c r="BX33" s="20" t="s">
        <v>696</v>
      </c>
      <c r="BY33" s="27" t="str">
        <f t="shared" si="23"/>
        <v xml:space="preserve">00000220210621MONEXT     </v>
      </c>
      <c r="BZ33" s="20" t="s">
        <v>217</v>
      </c>
      <c r="CA33" s="20" t="str">
        <f t="shared" si="20"/>
        <v>D</v>
      </c>
      <c r="CB33" s="20" t="str">
        <f t="shared" si="21"/>
        <v>P</v>
      </c>
      <c r="CC33" s="20" t="str">
        <f t="shared" si="22"/>
        <v>FRA</v>
      </c>
      <c r="CD33" s="20" t="s">
        <v>220</v>
      </c>
      <c r="CE33" s="20" t="str">
        <f>VLOOKUP(G33,'Listes déroulantes'!G:L,6,FALSE)</f>
        <v xml:space="preserve">PDP  </v>
      </c>
      <c r="CF33" s="20" t="s">
        <v>232</v>
      </c>
      <c r="CG33" s="20" t="s">
        <v>346</v>
      </c>
      <c r="CH33" s="28" t="s">
        <v>240</v>
      </c>
    </row>
    <row r="34" spans="1:86" s="22" customFormat="1" x14ac:dyDescent="0.3">
      <c r="A34" s="46" t="s">
        <v>931</v>
      </c>
      <c r="B34" s="46" t="s">
        <v>797</v>
      </c>
      <c r="C34" s="22" t="str">
        <f t="shared" si="0"/>
        <v>CRE NON ACTIF</v>
      </c>
      <c r="D34" s="20" t="s">
        <v>300</v>
      </c>
      <c r="E34" s="20" t="s">
        <v>260</v>
      </c>
      <c r="F34" s="94">
        <v>44369</v>
      </c>
      <c r="G34" s="20" t="s">
        <v>365</v>
      </c>
      <c r="H34" s="21">
        <v>256</v>
      </c>
      <c r="I34" s="21">
        <v>0</v>
      </c>
      <c r="J34" s="21">
        <v>1</v>
      </c>
      <c r="K34" s="21">
        <v>0</v>
      </c>
      <c r="L34" s="111">
        <v>0.8</v>
      </c>
      <c r="M34" s="20" t="s">
        <v>667</v>
      </c>
      <c r="N34" s="20" t="s">
        <v>665</v>
      </c>
      <c r="O34" s="42" t="s">
        <v>93</v>
      </c>
      <c r="P34" s="46" t="s">
        <v>284</v>
      </c>
      <c r="Q34" s="20" t="s">
        <v>62</v>
      </c>
      <c r="R34" s="20" t="s">
        <v>63</v>
      </c>
      <c r="S34" s="20" t="s">
        <v>64</v>
      </c>
      <c r="T34" s="20" t="s">
        <v>65</v>
      </c>
      <c r="U34" s="20" t="s">
        <v>65</v>
      </c>
      <c r="V34" s="20" t="s">
        <v>66</v>
      </c>
      <c r="W34" s="20" t="s">
        <v>91</v>
      </c>
      <c r="X34" s="20" t="s">
        <v>67</v>
      </c>
      <c r="Y34" s="20" t="s">
        <v>68</v>
      </c>
      <c r="Z34" s="20" t="s">
        <v>68</v>
      </c>
      <c r="AA34" s="20" t="s">
        <v>69</v>
      </c>
      <c r="AB34" s="20" t="s">
        <v>65</v>
      </c>
      <c r="AC34" s="20" t="s">
        <v>70</v>
      </c>
      <c r="AD34" s="31" t="s">
        <v>403</v>
      </c>
      <c r="AE34" s="23" t="str">
        <f t="shared" si="9"/>
        <v>20210621</v>
      </c>
      <c r="AF34" s="20" t="str">
        <f>VLOOKUP(G34,'Listes déroulantes'!G:I,3,FALSE)</f>
        <v xml:space="preserve">50318500100032 </v>
      </c>
      <c r="AG34" s="24" t="str">
        <f t="shared" si="10"/>
        <v>0000000000025600</v>
      </c>
      <c r="AH34" s="20" t="s">
        <v>72</v>
      </c>
      <c r="AI34" s="20" t="s">
        <v>69</v>
      </c>
      <c r="AJ34" s="20" t="s">
        <v>503</v>
      </c>
      <c r="AK34" s="20" t="s">
        <v>74</v>
      </c>
      <c r="AL34" s="27" t="s">
        <v>488</v>
      </c>
      <c r="AM34" s="20" t="s">
        <v>87</v>
      </c>
      <c r="AN34" s="23" t="str">
        <f t="shared" si="11"/>
        <v>20210622</v>
      </c>
      <c r="AO34" s="20" t="str">
        <f>VLOOKUP(G34,'Listes déroulantes'!G:O,9,FALSE)</f>
        <v>260 RUE CLAUDE NICOL</v>
      </c>
      <c r="AP34" s="20" t="s">
        <v>826</v>
      </c>
      <c r="AQ34" s="20">
        <v>276</v>
      </c>
      <c r="AR34" s="20" t="str">
        <f>VLOOKUP(G34,'Listes déroulantes'!G:H,2,FALSE)</f>
        <v xml:space="preserve">SAS MONEXT          </v>
      </c>
      <c r="AS34" s="28" t="s">
        <v>76</v>
      </c>
      <c r="AT34" s="20" t="s">
        <v>67</v>
      </c>
      <c r="AU34" s="20" t="s">
        <v>77</v>
      </c>
      <c r="AV34" s="20" t="s">
        <v>65</v>
      </c>
      <c r="AW34" s="20" t="s">
        <v>70</v>
      </c>
      <c r="AX34" s="20" t="str">
        <f>VLOOKUP(G34,'Listes déroulantes'!G:N,8,FALSE)</f>
        <v>20289045644</v>
      </c>
      <c r="AY34" s="20" t="s">
        <v>78</v>
      </c>
      <c r="AZ34" s="28" t="s">
        <v>509</v>
      </c>
      <c r="BA34" s="20" t="s">
        <v>79</v>
      </c>
      <c r="BB34" s="20" t="str">
        <f>VLOOKUP(G34,'Listes déroulantes'!G:J,4,FALSE)</f>
        <v xml:space="preserve">9255001   </v>
      </c>
      <c r="BC34" s="20" t="s">
        <v>73</v>
      </c>
      <c r="BD34" s="20" t="s">
        <v>81</v>
      </c>
      <c r="BE34" s="20" t="s">
        <v>72</v>
      </c>
      <c r="BF34" s="20" t="s">
        <v>82</v>
      </c>
      <c r="BG34" s="20" t="str">
        <f t="shared" si="2"/>
        <v>0000000000025500</v>
      </c>
      <c r="BH34" s="20" t="s">
        <v>83</v>
      </c>
      <c r="BI34" s="20" t="str">
        <f>VLOOKUP(G34,'Listes déroulantes'!G:M,7,FALSE)</f>
        <v xml:space="preserve">MONEXT                  </v>
      </c>
      <c r="BJ34" s="20" t="str">
        <f t="shared" si="12"/>
        <v>220621</v>
      </c>
      <c r="BK34" s="20" t="s">
        <v>63</v>
      </c>
      <c r="BL34" s="20" t="s">
        <v>86</v>
      </c>
      <c r="BM34" s="20" t="str">
        <f t="shared" si="13"/>
        <v>0000000000025600</v>
      </c>
      <c r="BN34" s="20" t="str">
        <f t="shared" si="14"/>
        <v>0000000000025600</v>
      </c>
      <c r="BO34" s="20" t="s">
        <v>77</v>
      </c>
      <c r="BP34" s="20" t="s">
        <v>67</v>
      </c>
      <c r="BQ34" s="23" t="str">
        <f t="shared" si="15"/>
        <v>20210622</v>
      </c>
      <c r="BR34" s="20" t="str">
        <f t="shared" si="16"/>
        <v>000000000000</v>
      </c>
      <c r="BS34" s="20" t="str">
        <f t="shared" si="17"/>
        <v>000000000100</v>
      </c>
      <c r="BT34" s="20" t="s">
        <v>77</v>
      </c>
      <c r="BU34" s="20" t="s">
        <v>1136</v>
      </c>
      <c r="BV34" s="34" t="s">
        <v>457</v>
      </c>
      <c r="BW34" s="23" t="str">
        <f t="shared" si="18"/>
        <v>20210622</v>
      </c>
      <c r="BX34" s="20" t="s">
        <v>697</v>
      </c>
      <c r="BY34" s="27" t="str">
        <f t="shared" si="23"/>
        <v xml:space="preserve">00000220210621MONEXT     </v>
      </c>
      <c r="BZ34" s="20" t="s">
        <v>217</v>
      </c>
      <c r="CA34" s="20" t="str">
        <f t="shared" si="20"/>
        <v>D</v>
      </c>
      <c r="CB34" s="20" t="str">
        <f t="shared" si="21"/>
        <v>P</v>
      </c>
      <c r="CC34" s="20" t="str">
        <f t="shared" si="22"/>
        <v>FRA</v>
      </c>
      <c r="CD34" s="20" t="s">
        <v>220</v>
      </c>
      <c r="CE34" s="20" t="str">
        <f>VLOOKUP(G34,'Listes déroulantes'!G:L,6,FALSE)</f>
        <v xml:space="preserve">PDP  </v>
      </c>
      <c r="CF34" s="20" t="s">
        <v>232</v>
      </c>
      <c r="CG34" s="20" t="s">
        <v>347</v>
      </c>
      <c r="CH34" s="28" t="s">
        <v>240</v>
      </c>
    </row>
    <row r="35" spans="1:86" s="22" customFormat="1" x14ac:dyDescent="0.3">
      <c r="A35" s="46" t="s">
        <v>932</v>
      </c>
      <c r="B35" s="46" t="s">
        <v>797</v>
      </c>
      <c r="C35" s="22" t="str">
        <f t="shared" si="0"/>
        <v>CRE NON ACTIF</v>
      </c>
      <c r="D35" s="20" t="s">
        <v>300</v>
      </c>
      <c r="E35" s="20" t="s">
        <v>260</v>
      </c>
      <c r="F35" s="94">
        <v>44369</v>
      </c>
      <c r="G35" s="20" t="s">
        <v>365</v>
      </c>
      <c r="H35" s="21">
        <v>257</v>
      </c>
      <c r="I35" s="21">
        <v>0</v>
      </c>
      <c r="J35" s="21">
        <v>1</v>
      </c>
      <c r="K35" s="21">
        <v>0</v>
      </c>
      <c r="L35" s="111">
        <v>0.8</v>
      </c>
      <c r="M35" s="20" t="s">
        <v>667</v>
      </c>
      <c r="N35" s="20" t="s">
        <v>665</v>
      </c>
      <c r="O35" s="42" t="s">
        <v>93</v>
      </c>
      <c r="P35" s="46" t="s">
        <v>285</v>
      </c>
      <c r="Q35" s="20" t="s">
        <v>62</v>
      </c>
      <c r="R35" s="20" t="s">
        <v>63</v>
      </c>
      <c r="S35" s="20" t="s">
        <v>64</v>
      </c>
      <c r="T35" s="20" t="s">
        <v>65</v>
      </c>
      <c r="U35" s="20" t="s">
        <v>65</v>
      </c>
      <c r="V35" s="20" t="s">
        <v>66</v>
      </c>
      <c r="W35" s="20" t="s">
        <v>91</v>
      </c>
      <c r="X35" s="20" t="s">
        <v>67</v>
      </c>
      <c r="Y35" s="20" t="s">
        <v>68</v>
      </c>
      <c r="Z35" s="20" t="s">
        <v>68</v>
      </c>
      <c r="AA35" s="20" t="s">
        <v>69</v>
      </c>
      <c r="AB35" s="20" t="s">
        <v>65</v>
      </c>
      <c r="AC35" s="20" t="s">
        <v>70</v>
      </c>
      <c r="AD35" s="31" t="s">
        <v>404</v>
      </c>
      <c r="AE35" s="23" t="str">
        <f t="shared" si="9"/>
        <v>20210621</v>
      </c>
      <c r="AF35" s="20" t="str">
        <f>VLOOKUP(G35,'Listes déroulantes'!G:I,3,FALSE)</f>
        <v xml:space="preserve">50318500100032 </v>
      </c>
      <c r="AG35" s="24" t="str">
        <f t="shared" si="10"/>
        <v>0000000000025700</v>
      </c>
      <c r="AH35" s="20" t="s">
        <v>72</v>
      </c>
      <c r="AI35" s="20" t="s">
        <v>69</v>
      </c>
      <c r="AJ35" s="20" t="s">
        <v>503</v>
      </c>
      <c r="AK35" s="20" t="s">
        <v>74</v>
      </c>
      <c r="AL35" s="27" t="s">
        <v>489</v>
      </c>
      <c r="AM35" s="20" t="s">
        <v>87</v>
      </c>
      <c r="AN35" s="23" t="str">
        <f t="shared" si="11"/>
        <v>20210622</v>
      </c>
      <c r="AO35" s="20" t="str">
        <f>VLOOKUP(G35,'Listes déroulantes'!G:O,9,FALSE)</f>
        <v>260 RUE CLAUDE NICOL</v>
      </c>
      <c r="AP35" s="20" t="s">
        <v>827</v>
      </c>
      <c r="AQ35" s="20">
        <v>277</v>
      </c>
      <c r="AR35" s="20" t="str">
        <f>VLOOKUP(G35,'Listes déroulantes'!G:H,2,FALSE)</f>
        <v xml:space="preserve">SAS MONEXT          </v>
      </c>
      <c r="AS35" s="28" t="s">
        <v>76</v>
      </c>
      <c r="AT35" s="20" t="s">
        <v>67</v>
      </c>
      <c r="AU35" s="20" t="s">
        <v>77</v>
      </c>
      <c r="AV35" s="20" t="s">
        <v>65</v>
      </c>
      <c r="AW35" s="20" t="s">
        <v>70</v>
      </c>
      <c r="AX35" s="20" t="str">
        <f>VLOOKUP(G35,'Listes déroulantes'!G:N,8,FALSE)</f>
        <v>20289045644</v>
      </c>
      <c r="AY35" s="20" t="s">
        <v>78</v>
      </c>
      <c r="AZ35" s="28" t="s">
        <v>509</v>
      </c>
      <c r="BA35" s="20" t="s">
        <v>79</v>
      </c>
      <c r="BB35" s="20" t="str">
        <f>VLOOKUP(G35,'Listes déroulantes'!G:J,4,FALSE)</f>
        <v xml:space="preserve">9255001   </v>
      </c>
      <c r="BC35" s="20" t="s">
        <v>73</v>
      </c>
      <c r="BD35" s="20" t="s">
        <v>81</v>
      </c>
      <c r="BE35" s="20" t="s">
        <v>72</v>
      </c>
      <c r="BF35" s="20" t="s">
        <v>82</v>
      </c>
      <c r="BG35" s="20" t="str">
        <f t="shared" si="2"/>
        <v>0000000000025600</v>
      </c>
      <c r="BH35" s="20" t="s">
        <v>83</v>
      </c>
      <c r="BI35" s="20" t="str">
        <f>VLOOKUP(G35,'Listes déroulantes'!G:M,7,FALSE)</f>
        <v xml:space="preserve">MONEXT                  </v>
      </c>
      <c r="BJ35" s="20" t="str">
        <f t="shared" si="12"/>
        <v>220621</v>
      </c>
      <c r="BK35" s="20" t="s">
        <v>63</v>
      </c>
      <c r="BL35" s="20" t="s">
        <v>86</v>
      </c>
      <c r="BM35" s="20" t="str">
        <f t="shared" si="13"/>
        <v>0000000000025700</v>
      </c>
      <c r="BN35" s="20" t="str">
        <f t="shared" si="14"/>
        <v>0000000000025700</v>
      </c>
      <c r="BO35" s="20" t="s">
        <v>77</v>
      </c>
      <c r="BP35" s="20" t="s">
        <v>67</v>
      </c>
      <c r="BQ35" s="23" t="str">
        <f t="shared" si="15"/>
        <v>20210622</v>
      </c>
      <c r="BR35" s="20" t="str">
        <f t="shared" si="16"/>
        <v>000000000000</v>
      </c>
      <c r="BS35" s="20" t="str">
        <f t="shared" si="17"/>
        <v>000000000100</v>
      </c>
      <c r="BT35" s="20" t="s">
        <v>77</v>
      </c>
      <c r="BU35" s="20" t="s">
        <v>1137</v>
      </c>
      <c r="BV35" s="34" t="s">
        <v>457</v>
      </c>
      <c r="BW35" s="23" t="str">
        <f t="shared" si="18"/>
        <v>20210622</v>
      </c>
      <c r="BX35" s="20" t="s">
        <v>698</v>
      </c>
      <c r="BY35" s="27" t="str">
        <f t="shared" si="23"/>
        <v xml:space="preserve">00000220210621MONEXT     </v>
      </c>
      <c r="BZ35" s="20" t="s">
        <v>217</v>
      </c>
      <c r="CA35" s="20" t="str">
        <f t="shared" si="20"/>
        <v>D</v>
      </c>
      <c r="CB35" s="20" t="str">
        <f t="shared" si="21"/>
        <v>P</v>
      </c>
      <c r="CC35" s="20" t="str">
        <f t="shared" si="22"/>
        <v>FRA</v>
      </c>
      <c r="CD35" s="20" t="s">
        <v>220</v>
      </c>
      <c r="CE35" s="20" t="str">
        <f>VLOOKUP(G35,'Listes déroulantes'!G:L,6,FALSE)</f>
        <v xml:space="preserve">PDP  </v>
      </c>
      <c r="CF35" s="20" t="s">
        <v>232</v>
      </c>
      <c r="CG35" s="20" t="s">
        <v>348</v>
      </c>
      <c r="CH35" s="28" t="s">
        <v>240</v>
      </c>
    </row>
    <row r="36" spans="1:86" s="22" customFormat="1" x14ac:dyDescent="0.3">
      <c r="A36" s="46" t="s">
        <v>933</v>
      </c>
      <c r="B36" s="46" t="s">
        <v>797</v>
      </c>
      <c r="C36" s="22" t="str">
        <f t="shared" si="0"/>
        <v>CRE NON ACTIF</v>
      </c>
      <c r="D36" s="20" t="s">
        <v>300</v>
      </c>
      <c r="E36" s="20" t="s">
        <v>260</v>
      </c>
      <c r="F36" s="94">
        <v>44369</v>
      </c>
      <c r="G36" s="20" t="s">
        <v>365</v>
      </c>
      <c r="H36" s="21">
        <v>258</v>
      </c>
      <c r="I36" s="21">
        <v>0</v>
      </c>
      <c r="J36" s="21">
        <v>1</v>
      </c>
      <c r="K36" s="21">
        <v>0</v>
      </c>
      <c r="L36" s="111">
        <v>0.8</v>
      </c>
      <c r="M36" s="20" t="s">
        <v>667</v>
      </c>
      <c r="N36" s="20" t="s">
        <v>665</v>
      </c>
      <c r="O36" s="42" t="s">
        <v>93</v>
      </c>
      <c r="P36" s="46" t="s">
        <v>286</v>
      </c>
      <c r="Q36" s="20" t="s">
        <v>62</v>
      </c>
      <c r="R36" s="20" t="s">
        <v>63</v>
      </c>
      <c r="S36" s="20" t="s">
        <v>64</v>
      </c>
      <c r="T36" s="20" t="s">
        <v>65</v>
      </c>
      <c r="U36" s="20" t="s">
        <v>65</v>
      </c>
      <c r="V36" s="20" t="s">
        <v>66</v>
      </c>
      <c r="W36" s="20" t="s">
        <v>91</v>
      </c>
      <c r="X36" s="20" t="s">
        <v>67</v>
      </c>
      <c r="Y36" s="20" t="s">
        <v>68</v>
      </c>
      <c r="Z36" s="20" t="s">
        <v>68</v>
      </c>
      <c r="AA36" s="20" t="s">
        <v>69</v>
      </c>
      <c r="AB36" s="20" t="s">
        <v>65</v>
      </c>
      <c r="AC36" s="20" t="s">
        <v>70</v>
      </c>
      <c r="AD36" s="31" t="s">
        <v>405</v>
      </c>
      <c r="AE36" s="23" t="str">
        <f t="shared" si="9"/>
        <v>20210621</v>
      </c>
      <c r="AF36" s="20" t="str">
        <f>VLOOKUP(G36,'Listes déroulantes'!G:I,3,FALSE)</f>
        <v xml:space="preserve">50318500100032 </v>
      </c>
      <c r="AG36" s="24" t="str">
        <f t="shared" si="10"/>
        <v>0000000000025800</v>
      </c>
      <c r="AH36" s="20" t="s">
        <v>72</v>
      </c>
      <c r="AI36" s="20" t="s">
        <v>69</v>
      </c>
      <c r="AJ36" s="20" t="s">
        <v>503</v>
      </c>
      <c r="AK36" s="20" t="s">
        <v>74</v>
      </c>
      <c r="AL36" s="27" t="s">
        <v>490</v>
      </c>
      <c r="AM36" s="20" t="s">
        <v>87</v>
      </c>
      <c r="AN36" s="23" t="str">
        <f t="shared" si="11"/>
        <v>20210622</v>
      </c>
      <c r="AO36" s="20" t="str">
        <f>VLOOKUP(G36,'Listes déroulantes'!G:O,9,FALSE)</f>
        <v>260 RUE CLAUDE NICOL</v>
      </c>
      <c r="AP36" s="20" t="s">
        <v>828</v>
      </c>
      <c r="AQ36" s="20">
        <v>278</v>
      </c>
      <c r="AR36" s="20" t="str">
        <f>VLOOKUP(G36,'Listes déroulantes'!G:H,2,FALSE)</f>
        <v xml:space="preserve">SAS MONEXT          </v>
      </c>
      <c r="AS36" s="28" t="s">
        <v>76</v>
      </c>
      <c r="AT36" s="20" t="s">
        <v>67</v>
      </c>
      <c r="AU36" s="20" t="s">
        <v>77</v>
      </c>
      <c r="AV36" s="20" t="s">
        <v>65</v>
      </c>
      <c r="AW36" s="20" t="s">
        <v>70</v>
      </c>
      <c r="AX36" s="20" t="str">
        <f>VLOOKUP(G36,'Listes déroulantes'!G:N,8,FALSE)</f>
        <v>20289045644</v>
      </c>
      <c r="AY36" s="20" t="s">
        <v>78</v>
      </c>
      <c r="AZ36" s="28" t="s">
        <v>509</v>
      </c>
      <c r="BA36" s="20" t="s">
        <v>79</v>
      </c>
      <c r="BB36" s="20" t="str">
        <f>VLOOKUP(G36,'Listes déroulantes'!G:J,4,FALSE)</f>
        <v xml:space="preserve">9255001   </v>
      </c>
      <c r="BC36" s="20" t="s">
        <v>73</v>
      </c>
      <c r="BD36" s="20" t="s">
        <v>81</v>
      </c>
      <c r="BE36" s="20" t="s">
        <v>72</v>
      </c>
      <c r="BF36" s="20" t="s">
        <v>82</v>
      </c>
      <c r="BG36" s="20" t="str">
        <f t="shared" si="2"/>
        <v>0000000000025700</v>
      </c>
      <c r="BH36" s="20" t="s">
        <v>83</v>
      </c>
      <c r="BI36" s="20" t="str">
        <f>VLOOKUP(G36,'Listes déroulantes'!G:M,7,FALSE)</f>
        <v xml:space="preserve">MONEXT                  </v>
      </c>
      <c r="BJ36" s="20" t="str">
        <f t="shared" si="12"/>
        <v>220621</v>
      </c>
      <c r="BK36" s="20" t="s">
        <v>63</v>
      </c>
      <c r="BL36" s="20" t="s">
        <v>86</v>
      </c>
      <c r="BM36" s="20" t="str">
        <f t="shared" si="13"/>
        <v>0000000000025800</v>
      </c>
      <c r="BN36" s="20" t="str">
        <f t="shared" si="14"/>
        <v>0000000000025800</v>
      </c>
      <c r="BO36" s="20" t="s">
        <v>77</v>
      </c>
      <c r="BP36" s="20" t="s">
        <v>67</v>
      </c>
      <c r="BQ36" s="23" t="str">
        <f t="shared" si="15"/>
        <v>20210622</v>
      </c>
      <c r="BR36" s="20" t="str">
        <f t="shared" si="16"/>
        <v>000000000000</v>
      </c>
      <c r="BS36" s="20" t="str">
        <f t="shared" si="17"/>
        <v>000000000100</v>
      </c>
      <c r="BT36" s="20" t="s">
        <v>77</v>
      </c>
      <c r="BU36" s="20" t="s">
        <v>1138</v>
      </c>
      <c r="BV36" s="34" t="s">
        <v>457</v>
      </c>
      <c r="BW36" s="23" t="str">
        <f t="shared" si="18"/>
        <v>20210622</v>
      </c>
      <c r="BX36" s="20" t="s">
        <v>699</v>
      </c>
      <c r="BY36" s="27" t="str">
        <f t="shared" si="23"/>
        <v xml:space="preserve">00000220210621MONEXT     </v>
      </c>
      <c r="BZ36" s="20" t="s">
        <v>217</v>
      </c>
      <c r="CA36" s="20" t="str">
        <f t="shared" si="20"/>
        <v>D</v>
      </c>
      <c r="CB36" s="20" t="str">
        <f t="shared" si="21"/>
        <v>P</v>
      </c>
      <c r="CC36" s="20" t="str">
        <f t="shared" si="22"/>
        <v>FRA</v>
      </c>
      <c r="CD36" s="20" t="s">
        <v>220</v>
      </c>
      <c r="CE36" s="20" t="str">
        <f>VLOOKUP(G36,'Listes déroulantes'!G:L,6,FALSE)</f>
        <v xml:space="preserve">PDP  </v>
      </c>
      <c r="CF36" s="20" t="s">
        <v>232</v>
      </c>
      <c r="CG36" s="20" t="s">
        <v>349</v>
      </c>
      <c r="CH36" s="28" t="s">
        <v>240</v>
      </c>
    </row>
    <row r="37" spans="1:86" s="22" customFormat="1" x14ac:dyDescent="0.3">
      <c r="A37" s="46" t="s">
        <v>934</v>
      </c>
      <c r="B37" s="46" t="s">
        <v>797</v>
      </c>
      <c r="C37" s="22" t="str">
        <f t="shared" si="0"/>
        <v>CRE NON ACTIF</v>
      </c>
      <c r="D37" s="20" t="s">
        <v>300</v>
      </c>
      <c r="E37" s="20" t="s">
        <v>260</v>
      </c>
      <c r="F37" s="94">
        <v>44369</v>
      </c>
      <c r="G37" s="20" t="s">
        <v>365</v>
      </c>
      <c r="H37" s="21">
        <v>259</v>
      </c>
      <c r="I37" s="21">
        <v>0</v>
      </c>
      <c r="J37" s="21">
        <v>1</v>
      </c>
      <c r="K37" s="21">
        <v>0</v>
      </c>
      <c r="L37" s="111">
        <v>0.8</v>
      </c>
      <c r="M37" s="20" t="s">
        <v>667</v>
      </c>
      <c r="N37" s="20" t="s">
        <v>665</v>
      </c>
      <c r="O37" s="42" t="s">
        <v>93</v>
      </c>
      <c r="P37" s="46" t="s">
        <v>287</v>
      </c>
      <c r="Q37" s="20" t="s">
        <v>62</v>
      </c>
      <c r="R37" s="20" t="s">
        <v>63</v>
      </c>
      <c r="S37" s="20" t="s">
        <v>64</v>
      </c>
      <c r="T37" s="20" t="s">
        <v>65</v>
      </c>
      <c r="U37" s="20" t="s">
        <v>65</v>
      </c>
      <c r="V37" s="20" t="s">
        <v>66</v>
      </c>
      <c r="W37" s="20" t="s">
        <v>91</v>
      </c>
      <c r="X37" s="20" t="s">
        <v>67</v>
      </c>
      <c r="Y37" s="20" t="s">
        <v>68</v>
      </c>
      <c r="Z37" s="20" t="s">
        <v>68</v>
      </c>
      <c r="AA37" s="20" t="s">
        <v>69</v>
      </c>
      <c r="AB37" s="20" t="s">
        <v>65</v>
      </c>
      <c r="AC37" s="20" t="s">
        <v>70</v>
      </c>
      <c r="AD37" s="31" t="s">
        <v>406</v>
      </c>
      <c r="AE37" s="23" t="str">
        <f t="shared" si="9"/>
        <v>20210621</v>
      </c>
      <c r="AF37" s="20" t="str">
        <f>VLOOKUP(G37,'Listes déroulantes'!G:I,3,FALSE)</f>
        <v xml:space="preserve">50318500100032 </v>
      </c>
      <c r="AG37" s="24" t="str">
        <f t="shared" si="10"/>
        <v>0000000000025900</v>
      </c>
      <c r="AH37" s="20" t="s">
        <v>72</v>
      </c>
      <c r="AI37" s="20" t="s">
        <v>69</v>
      </c>
      <c r="AJ37" s="20" t="s">
        <v>503</v>
      </c>
      <c r="AK37" s="20" t="s">
        <v>74</v>
      </c>
      <c r="AL37" s="27" t="s">
        <v>491</v>
      </c>
      <c r="AM37" s="20" t="s">
        <v>87</v>
      </c>
      <c r="AN37" s="23" t="str">
        <f t="shared" si="11"/>
        <v>20210622</v>
      </c>
      <c r="AO37" s="20" t="str">
        <f>VLOOKUP(G37,'Listes déroulantes'!G:O,9,FALSE)</f>
        <v>260 RUE CLAUDE NICOL</v>
      </c>
      <c r="AP37" s="20" t="s">
        <v>829</v>
      </c>
      <c r="AQ37" s="20">
        <v>279</v>
      </c>
      <c r="AR37" s="20" t="str">
        <f>VLOOKUP(G37,'Listes déroulantes'!G:H,2,FALSE)</f>
        <v xml:space="preserve">SAS MONEXT          </v>
      </c>
      <c r="AS37" s="28" t="s">
        <v>76</v>
      </c>
      <c r="AT37" s="20" t="s">
        <v>67</v>
      </c>
      <c r="AU37" s="20" t="s">
        <v>77</v>
      </c>
      <c r="AV37" s="20" t="s">
        <v>65</v>
      </c>
      <c r="AW37" s="20" t="s">
        <v>70</v>
      </c>
      <c r="AX37" s="20" t="str">
        <f>VLOOKUP(G37,'Listes déroulantes'!G:N,8,FALSE)</f>
        <v>20289045644</v>
      </c>
      <c r="AY37" s="20" t="s">
        <v>78</v>
      </c>
      <c r="AZ37" s="28" t="s">
        <v>509</v>
      </c>
      <c r="BA37" s="20" t="s">
        <v>79</v>
      </c>
      <c r="BB37" s="20" t="str">
        <f>VLOOKUP(G37,'Listes déroulantes'!G:J,4,FALSE)</f>
        <v xml:space="preserve">9255001   </v>
      </c>
      <c r="BC37" s="20" t="s">
        <v>73</v>
      </c>
      <c r="BD37" s="20" t="s">
        <v>81</v>
      </c>
      <c r="BE37" s="20" t="s">
        <v>72</v>
      </c>
      <c r="BF37" s="20" t="s">
        <v>82</v>
      </c>
      <c r="BG37" s="20" t="str">
        <f t="shared" si="2"/>
        <v>0000000000025800</v>
      </c>
      <c r="BH37" s="20" t="s">
        <v>83</v>
      </c>
      <c r="BI37" s="20" t="str">
        <f>VLOOKUP(G37,'Listes déroulantes'!G:M,7,FALSE)</f>
        <v xml:space="preserve">MONEXT                  </v>
      </c>
      <c r="BJ37" s="20" t="str">
        <f t="shared" si="12"/>
        <v>220621</v>
      </c>
      <c r="BK37" s="20" t="s">
        <v>63</v>
      </c>
      <c r="BL37" s="20" t="s">
        <v>86</v>
      </c>
      <c r="BM37" s="20" t="str">
        <f t="shared" si="13"/>
        <v>0000000000025900</v>
      </c>
      <c r="BN37" s="20" t="str">
        <f t="shared" si="14"/>
        <v>0000000000025900</v>
      </c>
      <c r="BO37" s="20" t="s">
        <v>77</v>
      </c>
      <c r="BP37" s="20" t="s">
        <v>67</v>
      </c>
      <c r="BQ37" s="23" t="str">
        <f t="shared" si="15"/>
        <v>20210622</v>
      </c>
      <c r="BR37" s="20" t="str">
        <f t="shared" si="16"/>
        <v>000000000000</v>
      </c>
      <c r="BS37" s="20" t="str">
        <f t="shared" si="17"/>
        <v>000000000100</v>
      </c>
      <c r="BT37" s="20" t="s">
        <v>77</v>
      </c>
      <c r="BU37" s="20" t="s">
        <v>1139</v>
      </c>
      <c r="BV37" s="34" t="s">
        <v>457</v>
      </c>
      <c r="BW37" s="23" t="str">
        <f t="shared" si="18"/>
        <v>20210622</v>
      </c>
      <c r="BX37" s="20" t="s">
        <v>700</v>
      </c>
      <c r="BY37" s="27" t="str">
        <f t="shared" si="23"/>
        <v xml:space="preserve">00000220210621MONEXT     </v>
      </c>
      <c r="BZ37" s="20" t="s">
        <v>217</v>
      </c>
      <c r="CA37" s="20" t="str">
        <f t="shared" si="20"/>
        <v>D</v>
      </c>
      <c r="CB37" s="20" t="str">
        <f t="shared" si="21"/>
        <v>P</v>
      </c>
      <c r="CC37" s="20" t="str">
        <f t="shared" si="22"/>
        <v>FRA</v>
      </c>
      <c r="CD37" s="20" t="s">
        <v>220</v>
      </c>
      <c r="CE37" s="20" t="str">
        <f>VLOOKUP(G37,'Listes déroulantes'!G:L,6,FALSE)</f>
        <v xml:space="preserve">PDP  </v>
      </c>
      <c r="CF37" s="20" t="s">
        <v>232</v>
      </c>
      <c r="CG37" s="20" t="s">
        <v>350</v>
      </c>
      <c r="CH37" s="28" t="s">
        <v>240</v>
      </c>
    </row>
    <row r="38" spans="1:86" s="22" customFormat="1" x14ac:dyDescent="0.3">
      <c r="A38" s="46" t="s">
        <v>935</v>
      </c>
      <c r="B38" s="46" t="s">
        <v>797</v>
      </c>
      <c r="C38" s="22" t="str">
        <f t="shared" si="0"/>
        <v>CRE NON ACTIF</v>
      </c>
      <c r="D38" s="20" t="s">
        <v>300</v>
      </c>
      <c r="E38" s="20" t="s">
        <v>260</v>
      </c>
      <c r="F38" s="94">
        <v>44369</v>
      </c>
      <c r="G38" s="20" t="s">
        <v>365</v>
      </c>
      <c r="H38" s="21">
        <v>260</v>
      </c>
      <c r="I38" s="21">
        <v>0</v>
      </c>
      <c r="J38" s="21">
        <v>1</v>
      </c>
      <c r="K38" s="21">
        <v>0</v>
      </c>
      <c r="L38" s="111">
        <v>0.8</v>
      </c>
      <c r="M38" s="20" t="s">
        <v>667</v>
      </c>
      <c r="N38" s="20" t="s">
        <v>665</v>
      </c>
      <c r="O38" s="42" t="s">
        <v>93</v>
      </c>
      <c r="P38" s="46" t="s">
        <v>288</v>
      </c>
      <c r="Q38" s="20" t="s">
        <v>62</v>
      </c>
      <c r="R38" s="20" t="s">
        <v>63</v>
      </c>
      <c r="S38" s="20" t="s">
        <v>64</v>
      </c>
      <c r="T38" s="20" t="s">
        <v>65</v>
      </c>
      <c r="U38" s="20" t="s">
        <v>65</v>
      </c>
      <c r="V38" s="20" t="s">
        <v>66</v>
      </c>
      <c r="W38" s="20" t="s">
        <v>91</v>
      </c>
      <c r="X38" s="20" t="s">
        <v>67</v>
      </c>
      <c r="Y38" s="20" t="s">
        <v>68</v>
      </c>
      <c r="Z38" s="20" t="s">
        <v>68</v>
      </c>
      <c r="AA38" s="20" t="s">
        <v>69</v>
      </c>
      <c r="AB38" s="20" t="s">
        <v>65</v>
      </c>
      <c r="AC38" s="20" t="s">
        <v>70</v>
      </c>
      <c r="AD38" s="31" t="s">
        <v>407</v>
      </c>
      <c r="AE38" s="23" t="str">
        <f t="shared" si="9"/>
        <v>20210621</v>
      </c>
      <c r="AF38" s="20" t="str">
        <f>VLOOKUP(G38,'Listes déroulantes'!G:I,3,FALSE)</f>
        <v xml:space="preserve">50318500100032 </v>
      </c>
      <c r="AG38" s="24" t="str">
        <f t="shared" si="10"/>
        <v>0000000000026000</v>
      </c>
      <c r="AH38" s="20" t="s">
        <v>72</v>
      </c>
      <c r="AI38" s="20" t="s">
        <v>69</v>
      </c>
      <c r="AJ38" s="20" t="s">
        <v>503</v>
      </c>
      <c r="AK38" s="20" t="s">
        <v>74</v>
      </c>
      <c r="AL38" s="27" t="s">
        <v>492</v>
      </c>
      <c r="AM38" s="20" t="s">
        <v>87</v>
      </c>
      <c r="AN38" s="23" t="str">
        <f t="shared" si="11"/>
        <v>20210622</v>
      </c>
      <c r="AO38" s="20" t="str">
        <f>VLOOKUP(G38,'Listes déroulantes'!G:O,9,FALSE)</f>
        <v>260 RUE CLAUDE NICOL</v>
      </c>
      <c r="AP38" s="20" t="s">
        <v>830</v>
      </c>
      <c r="AQ38" s="20">
        <v>280</v>
      </c>
      <c r="AR38" s="20" t="str">
        <f>VLOOKUP(G38,'Listes déroulantes'!G:H,2,FALSE)</f>
        <v xml:space="preserve">SAS MONEXT          </v>
      </c>
      <c r="AS38" s="28" t="s">
        <v>76</v>
      </c>
      <c r="AT38" s="20" t="s">
        <v>67</v>
      </c>
      <c r="AU38" s="20" t="s">
        <v>77</v>
      </c>
      <c r="AV38" s="20" t="s">
        <v>65</v>
      </c>
      <c r="AW38" s="20" t="s">
        <v>70</v>
      </c>
      <c r="AX38" s="20" t="str">
        <f>VLOOKUP(G38,'Listes déroulantes'!G:N,8,FALSE)</f>
        <v>20289045644</v>
      </c>
      <c r="AY38" s="20" t="s">
        <v>78</v>
      </c>
      <c r="AZ38" s="28" t="s">
        <v>509</v>
      </c>
      <c r="BA38" s="20" t="s">
        <v>79</v>
      </c>
      <c r="BB38" s="20" t="str">
        <f>VLOOKUP(G38,'Listes déroulantes'!G:J,4,FALSE)</f>
        <v xml:space="preserve">9255001   </v>
      </c>
      <c r="BC38" s="20" t="s">
        <v>73</v>
      </c>
      <c r="BD38" s="20" t="s">
        <v>81</v>
      </c>
      <c r="BE38" s="20" t="s">
        <v>72</v>
      </c>
      <c r="BF38" s="20" t="s">
        <v>82</v>
      </c>
      <c r="BG38" s="20" t="str">
        <f t="shared" si="2"/>
        <v>0000000000025900</v>
      </c>
      <c r="BH38" s="20" t="s">
        <v>83</v>
      </c>
      <c r="BI38" s="20" t="str">
        <f>VLOOKUP(G38,'Listes déroulantes'!G:M,7,FALSE)</f>
        <v xml:space="preserve">MONEXT                  </v>
      </c>
      <c r="BJ38" s="20" t="str">
        <f t="shared" si="12"/>
        <v>220621</v>
      </c>
      <c r="BK38" s="20" t="s">
        <v>63</v>
      </c>
      <c r="BL38" s="20" t="s">
        <v>86</v>
      </c>
      <c r="BM38" s="20" t="str">
        <f t="shared" si="13"/>
        <v>0000000000026000</v>
      </c>
      <c r="BN38" s="20" t="str">
        <f t="shared" si="14"/>
        <v>0000000000026000</v>
      </c>
      <c r="BO38" s="20" t="s">
        <v>77</v>
      </c>
      <c r="BP38" s="20" t="s">
        <v>67</v>
      </c>
      <c r="BQ38" s="23" t="str">
        <f t="shared" si="15"/>
        <v>20210622</v>
      </c>
      <c r="BR38" s="20" t="str">
        <f t="shared" si="16"/>
        <v>000000000000</v>
      </c>
      <c r="BS38" s="20" t="str">
        <f t="shared" si="17"/>
        <v>000000000100</v>
      </c>
      <c r="BT38" s="20" t="s">
        <v>77</v>
      </c>
      <c r="BU38" s="20" t="s">
        <v>1140</v>
      </c>
      <c r="BV38" s="34" t="s">
        <v>457</v>
      </c>
      <c r="BW38" s="23" t="str">
        <f t="shared" si="18"/>
        <v>20210622</v>
      </c>
      <c r="BX38" s="20" t="s">
        <v>701</v>
      </c>
      <c r="BY38" s="27" t="str">
        <f t="shared" si="23"/>
        <v xml:space="preserve">00000220210621MONEXT     </v>
      </c>
      <c r="BZ38" s="20" t="s">
        <v>217</v>
      </c>
      <c r="CA38" s="20" t="str">
        <f t="shared" si="20"/>
        <v>D</v>
      </c>
      <c r="CB38" s="20" t="str">
        <f t="shared" si="21"/>
        <v>P</v>
      </c>
      <c r="CC38" s="20" t="str">
        <f t="shared" si="22"/>
        <v>FRA</v>
      </c>
      <c r="CD38" s="20" t="s">
        <v>220</v>
      </c>
      <c r="CE38" s="20" t="str">
        <f>VLOOKUP(G38,'Listes déroulantes'!G:L,6,FALSE)</f>
        <v xml:space="preserve">PDP  </v>
      </c>
      <c r="CF38" s="20" t="s">
        <v>232</v>
      </c>
      <c r="CG38" s="20" t="s">
        <v>351</v>
      </c>
      <c r="CH38" s="28" t="s">
        <v>240</v>
      </c>
    </row>
    <row r="39" spans="1:86" s="22" customFormat="1" x14ac:dyDescent="0.3">
      <c r="A39" s="46" t="s">
        <v>936</v>
      </c>
      <c r="B39" s="46" t="s">
        <v>797</v>
      </c>
      <c r="C39" s="22" t="str">
        <f t="shared" si="0"/>
        <v>CRE NON ACTIF</v>
      </c>
      <c r="D39" s="20" t="s">
        <v>300</v>
      </c>
      <c r="E39" s="20" t="s">
        <v>260</v>
      </c>
      <c r="F39" s="94">
        <v>44369</v>
      </c>
      <c r="G39" s="20" t="s">
        <v>365</v>
      </c>
      <c r="H39" s="21">
        <v>261</v>
      </c>
      <c r="I39" s="21">
        <v>0</v>
      </c>
      <c r="J39" s="21">
        <v>1</v>
      </c>
      <c r="K39" s="21">
        <v>0</v>
      </c>
      <c r="L39" s="111">
        <v>0.8</v>
      </c>
      <c r="M39" s="20" t="s">
        <v>667</v>
      </c>
      <c r="N39" s="20" t="s">
        <v>665</v>
      </c>
      <c r="O39" s="42" t="s">
        <v>93</v>
      </c>
      <c r="P39" s="46" t="s">
        <v>289</v>
      </c>
      <c r="Q39" s="20" t="s">
        <v>62</v>
      </c>
      <c r="R39" s="20" t="s">
        <v>63</v>
      </c>
      <c r="S39" s="20" t="s">
        <v>64</v>
      </c>
      <c r="T39" s="20" t="s">
        <v>65</v>
      </c>
      <c r="U39" s="20" t="s">
        <v>65</v>
      </c>
      <c r="V39" s="20" t="s">
        <v>66</v>
      </c>
      <c r="W39" s="20" t="s">
        <v>91</v>
      </c>
      <c r="X39" s="20" t="s">
        <v>67</v>
      </c>
      <c r="Y39" s="20" t="s">
        <v>68</v>
      </c>
      <c r="Z39" s="20" t="s">
        <v>68</v>
      </c>
      <c r="AA39" s="20" t="s">
        <v>69</v>
      </c>
      <c r="AB39" s="20" t="s">
        <v>65</v>
      </c>
      <c r="AC39" s="20" t="s">
        <v>70</v>
      </c>
      <c r="AD39" s="31" t="s">
        <v>408</v>
      </c>
      <c r="AE39" s="23" t="str">
        <f t="shared" si="9"/>
        <v>20210621</v>
      </c>
      <c r="AF39" s="20" t="str">
        <f>VLOOKUP(G39,'Listes déroulantes'!G:I,3,FALSE)</f>
        <v xml:space="preserve">50318500100032 </v>
      </c>
      <c r="AG39" s="24" t="str">
        <f t="shared" si="10"/>
        <v>0000000000026100</v>
      </c>
      <c r="AH39" s="20" t="s">
        <v>72</v>
      </c>
      <c r="AI39" s="20" t="s">
        <v>69</v>
      </c>
      <c r="AJ39" s="20" t="s">
        <v>503</v>
      </c>
      <c r="AK39" s="20" t="s">
        <v>74</v>
      </c>
      <c r="AL39" s="27" t="s">
        <v>493</v>
      </c>
      <c r="AM39" s="20" t="s">
        <v>87</v>
      </c>
      <c r="AN39" s="23" t="str">
        <f t="shared" si="11"/>
        <v>20210622</v>
      </c>
      <c r="AO39" s="20" t="str">
        <f>VLOOKUP(G39,'Listes déroulantes'!G:O,9,FALSE)</f>
        <v>260 RUE CLAUDE NICOL</v>
      </c>
      <c r="AP39" s="20" t="s">
        <v>831</v>
      </c>
      <c r="AQ39" s="20">
        <v>281</v>
      </c>
      <c r="AR39" s="20" t="str">
        <f>VLOOKUP(G39,'Listes déroulantes'!G:H,2,FALSE)</f>
        <v xml:space="preserve">SAS MONEXT          </v>
      </c>
      <c r="AS39" s="28" t="s">
        <v>76</v>
      </c>
      <c r="AT39" s="20" t="s">
        <v>67</v>
      </c>
      <c r="AU39" s="20" t="s">
        <v>77</v>
      </c>
      <c r="AV39" s="20" t="s">
        <v>65</v>
      </c>
      <c r="AW39" s="20" t="s">
        <v>70</v>
      </c>
      <c r="AX39" s="20" t="str">
        <f>VLOOKUP(G39,'Listes déroulantes'!G:N,8,FALSE)</f>
        <v>20289045644</v>
      </c>
      <c r="AY39" s="20" t="s">
        <v>78</v>
      </c>
      <c r="AZ39" s="28" t="s">
        <v>509</v>
      </c>
      <c r="BA39" s="20" t="s">
        <v>79</v>
      </c>
      <c r="BB39" s="20" t="str">
        <f>VLOOKUP(G39,'Listes déroulantes'!G:J,4,FALSE)</f>
        <v xml:space="preserve">9255001   </v>
      </c>
      <c r="BC39" s="20" t="s">
        <v>73</v>
      </c>
      <c r="BD39" s="20" t="s">
        <v>81</v>
      </c>
      <c r="BE39" s="20" t="s">
        <v>72</v>
      </c>
      <c r="BF39" s="20" t="s">
        <v>82</v>
      </c>
      <c r="BG39" s="20" t="str">
        <f t="shared" si="2"/>
        <v>0000000000026000</v>
      </c>
      <c r="BH39" s="20" t="s">
        <v>83</v>
      </c>
      <c r="BI39" s="20" t="str">
        <f>VLOOKUP(G39,'Listes déroulantes'!G:M,7,FALSE)</f>
        <v xml:space="preserve">MONEXT                  </v>
      </c>
      <c r="BJ39" s="20" t="str">
        <f t="shared" si="12"/>
        <v>220621</v>
      </c>
      <c r="BK39" s="20" t="s">
        <v>63</v>
      </c>
      <c r="BL39" s="20" t="s">
        <v>86</v>
      </c>
      <c r="BM39" s="20" t="str">
        <f t="shared" si="13"/>
        <v>0000000000026100</v>
      </c>
      <c r="BN39" s="20" t="str">
        <f t="shared" si="14"/>
        <v>0000000000026100</v>
      </c>
      <c r="BO39" s="20" t="s">
        <v>77</v>
      </c>
      <c r="BP39" s="20" t="s">
        <v>67</v>
      </c>
      <c r="BQ39" s="23" t="str">
        <f t="shared" si="15"/>
        <v>20210622</v>
      </c>
      <c r="BR39" s="20" t="str">
        <f t="shared" si="16"/>
        <v>000000000000</v>
      </c>
      <c r="BS39" s="20" t="str">
        <f t="shared" si="17"/>
        <v>000000000100</v>
      </c>
      <c r="BT39" s="20" t="s">
        <v>77</v>
      </c>
      <c r="BU39" s="20" t="s">
        <v>1141</v>
      </c>
      <c r="BV39" s="34" t="s">
        <v>457</v>
      </c>
      <c r="BW39" s="23" t="str">
        <f t="shared" si="18"/>
        <v>20210622</v>
      </c>
      <c r="BX39" s="20" t="s">
        <v>702</v>
      </c>
      <c r="BY39" s="27" t="str">
        <f t="shared" si="23"/>
        <v xml:space="preserve">00000220210621MONEXT     </v>
      </c>
      <c r="BZ39" s="20" t="s">
        <v>217</v>
      </c>
      <c r="CA39" s="20" t="str">
        <f t="shared" si="20"/>
        <v>D</v>
      </c>
      <c r="CB39" s="20" t="str">
        <f t="shared" si="21"/>
        <v>P</v>
      </c>
      <c r="CC39" s="20" t="str">
        <f t="shared" si="22"/>
        <v>FRA</v>
      </c>
      <c r="CD39" s="20" t="s">
        <v>220</v>
      </c>
      <c r="CE39" s="20" t="str">
        <f>VLOOKUP(G39,'Listes déroulantes'!G:L,6,FALSE)</f>
        <v xml:space="preserve">PDP  </v>
      </c>
      <c r="CF39" s="20" t="s">
        <v>232</v>
      </c>
      <c r="CG39" s="20" t="s">
        <v>352</v>
      </c>
      <c r="CH39" s="28" t="s">
        <v>240</v>
      </c>
    </row>
    <row r="40" spans="1:86" s="22" customFormat="1" x14ac:dyDescent="0.3">
      <c r="A40" s="46" t="s">
        <v>937</v>
      </c>
      <c r="B40" s="46" t="s">
        <v>797</v>
      </c>
      <c r="C40" s="22" t="str">
        <f t="shared" si="0"/>
        <v>CRE NON ACTIF</v>
      </c>
      <c r="D40" s="20" t="s">
        <v>300</v>
      </c>
      <c r="E40" s="20" t="s">
        <v>260</v>
      </c>
      <c r="F40" s="94">
        <v>44369</v>
      </c>
      <c r="G40" s="20" t="s">
        <v>365</v>
      </c>
      <c r="H40" s="21">
        <v>262</v>
      </c>
      <c r="I40" s="21">
        <v>0</v>
      </c>
      <c r="J40" s="21">
        <v>1</v>
      </c>
      <c r="K40" s="21">
        <v>0</v>
      </c>
      <c r="L40" s="111">
        <v>0.8</v>
      </c>
      <c r="M40" s="20" t="s">
        <v>667</v>
      </c>
      <c r="N40" s="20" t="s">
        <v>665</v>
      </c>
      <c r="O40" s="42" t="s">
        <v>93</v>
      </c>
      <c r="P40" s="46" t="s">
        <v>290</v>
      </c>
      <c r="Q40" s="20" t="s">
        <v>62</v>
      </c>
      <c r="R40" s="20" t="s">
        <v>63</v>
      </c>
      <c r="S40" s="20" t="s">
        <v>64</v>
      </c>
      <c r="T40" s="20" t="s">
        <v>65</v>
      </c>
      <c r="U40" s="20" t="s">
        <v>65</v>
      </c>
      <c r="V40" s="20" t="s">
        <v>66</v>
      </c>
      <c r="W40" s="20" t="s">
        <v>91</v>
      </c>
      <c r="X40" s="20" t="s">
        <v>67</v>
      </c>
      <c r="Y40" s="20" t="s">
        <v>68</v>
      </c>
      <c r="Z40" s="20" t="s">
        <v>68</v>
      </c>
      <c r="AA40" s="20" t="s">
        <v>69</v>
      </c>
      <c r="AB40" s="20" t="s">
        <v>65</v>
      </c>
      <c r="AC40" s="20" t="s">
        <v>70</v>
      </c>
      <c r="AD40" s="31" t="s">
        <v>409</v>
      </c>
      <c r="AE40" s="23" t="str">
        <f t="shared" si="9"/>
        <v>20210621</v>
      </c>
      <c r="AF40" s="20" t="str">
        <f>VLOOKUP(G40,'Listes déroulantes'!G:I,3,FALSE)</f>
        <v xml:space="preserve">50318500100032 </v>
      </c>
      <c r="AG40" s="24" t="str">
        <f t="shared" si="10"/>
        <v>0000000000026200</v>
      </c>
      <c r="AH40" s="20" t="s">
        <v>72</v>
      </c>
      <c r="AI40" s="20" t="s">
        <v>69</v>
      </c>
      <c r="AJ40" s="20" t="s">
        <v>503</v>
      </c>
      <c r="AK40" s="20" t="s">
        <v>74</v>
      </c>
      <c r="AL40" s="27" t="s">
        <v>494</v>
      </c>
      <c r="AM40" s="20" t="s">
        <v>87</v>
      </c>
      <c r="AN40" s="23" t="str">
        <f t="shared" si="11"/>
        <v>20210622</v>
      </c>
      <c r="AO40" s="20" t="str">
        <f>VLOOKUP(G40,'Listes déroulantes'!G:O,9,FALSE)</f>
        <v>260 RUE CLAUDE NICOL</v>
      </c>
      <c r="AP40" s="20" t="s">
        <v>832</v>
      </c>
      <c r="AQ40" s="20">
        <v>282</v>
      </c>
      <c r="AR40" s="20" t="str">
        <f>VLOOKUP(G40,'Listes déroulantes'!G:H,2,FALSE)</f>
        <v xml:space="preserve">SAS MONEXT          </v>
      </c>
      <c r="AS40" s="28" t="s">
        <v>76</v>
      </c>
      <c r="AT40" s="20" t="s">
        <v>67</v>
      </c>
      <c r="AU40" s="20" t="s">
        <v>77</v>
      </c>
      <c r="AV40" s="20" t="s">
        <v>65</v>
      </c>
      <c r="AW40" s="20" t="s">
        <v>70</v>
      </c>
      <c r="AX40" s="20" t="str">
        <f>VLOOKUP(G40,'Listes déroulantes'!G:N,8,FALSE)</f>
        <v>20289045644</v>
      </c>
      <c r="AY40" s="20" t="s">
        <v>78</v>
      </c>
      <c r="AZ40" s="28" t="s">
        <v>509</v>
      </c>
      <c r="BA40" s="20" t="s">
        <v>79</v>
      </c>
      <c r="BB40" s="20" t="str">
        <f>VLOOKUP(G40,'Listes déroulantes'!G:J,4,FALSE)</f>
        <v xml:space="preserve">9255001   </v>
      </c>
      <c r="BC40" s="20" t="s">
        <v>73</v>
      </c>
      <c r="BD40" s="20" t="s">
        <v>81</v>
      </c>
      <c r="BE40" s="20" t="s">
        <v>72</v>
      </c>
      <c r="BF40" s="20" t="s">
        <v>82</v>
      </c>
      <c r="BG40" s="20" t="str">
        <f t="shared" si="2"/>
        <v>0000000000026100</v>
      </c>
      <c r="BH40" s="20" t="s">
        <v>83</v>
      </c>
      <c r="BI40" s="20" t="str">
        <f>VLOOKUP(G40,'Listes déroulantes'!G:M,7,FALSE)</f>
        <v xml:space="preserve">MONEXT                  </v>
      </c>
      <c r="BJ40" s="20" t="str">
        <f t="shared" si="12"/>
        <v>220621</v>
      </c>
      <c r="BK40" s="20" t="s">
        <v>63</v>
      </c>
      <c r="BL40" s="20" t="s">
        <v>86</v>
      </c>
      <c r="BM40" s="20" t="str">
        <f t="shared" si="13"/>
        <v>0000000000026200</v>
      </c>
      <c r="BN40" s="20" t="str">
        <f t="shared" si="14"/>
        <v>0000000000026200</v>
      </c>
      <c r="BO40" s="20" t="s">
        <v>77</v>
      </c>
      <c r="BP40" s="20" t="s">
        <v>67</v>
      </c>
      <c r="BQ40" s="23" t="str">
        <f t="shared" si="15"/>
        <v>20210622</v>
      </c>
      <c r="BR40" s="20" t="str">
        <f t="shared" si="16"/>
        <v>000000000000</v>
      </c>
      <c r="BS40" s="20" t="str">
        <f t="shared" si="17"/>
        <v>000000000100</v>
      </c>
      <c r="BT40" s="20" t="s">
        <v>77</v>
      </c>
      <c r="BU40" s="20" t="s">
        <v>1142</v>
      </c>
      <c r="BV40" s="34" t="s">
        <v>457</v>
      </c>
      <c r="BW40" s="23" t="str">
        <f t="shared" si="18"/>
        <v>20210622</v>
      </c>
      <c r="BX40" s="20" t="s">
        <v>703</v>
      </c>
      <c r="BY40" s="27" t="str">
        <f t="shared" si="23"/>
        <v xml:space="preserve">00000220210621MONEXT     </v>
      </c>
      <c r="BZ40" s="20" t="s">
        <v>217</v>
      </c>
      <c r="CA40" s="20" t="str">
        <f t="shared" si="20"/>
        <v>D</v>
      </c>
      <c r="CB40" s="20" t="str">
        <f t="shared" si="21"/>
        <v>P</v>
      </c>
      <c r="CC40" s="20" t="str">
        <f t="shared" si="22"/>
        <v>FRA</v>
      </c>
      <c r="CD40" s="20" t="s">
        <v>220</v>
      </c>
      <c r="CE40" s="20" t="str">
        <f>VLOOKUP(G40,'Listes déroulantes'!G:L,6,FALSE)</f>
        <v xml:space="preserve">PDP  </v>
      </c>
      <c r="CF40" s="20" t="s">
        <v>232</v>
      </c>
      <c r="CG40" s="20" t="s">
        <v>353</v>
      </c>
      <c r="CH40" s="28" t="s">
        <v>240</v>
      </c>
    </row>
    <row r="41" spans="1:86" s="22" customFormat="1" x14ac:dyDescent="0.3">
      <c r="A41" s="46" t="s">
        <v>938</v>
      </c>
      <c r="B41" s="46" t="s">
        <v>797</v>
      </c>
      <c r="C41" s="22" t="str">
        <f t="shared" si="0"/>
        <v>CRE NON ACTIF</v>
      </c>
      <c r="D41" s="20" t="s">
        <v>300</v>
      </c>
      <c r="E41" s="20" t="s">
        <v>260</v>
      </c>
      <c r="F41" s="94">
        <v>44369</v>
      </c>
      <c r="G41" s="20" t="s">
        <v>365</v>
      </c>
      <c r="H41" s="21">
        <v>263</v>
      </c>
      <c r="I41" s="21">
        <v>0</v>
      </c>
      <c r="J41" s="21">
        <v>1</v>
      </c>
      <c r="K41" s="21">
        <v>0</v>
      </c>
      <c r="L41" s="111">
        <v>0.8</v>
      </c>
      <c r="M41" s="20" t="s">
        <v>667</v>
      </c>
      <c r="N41" s="20" t="s">
        <v>665</v>
      </c>
      <c r="O41" s="42" t="s">
        <v>93</v>
      </c>
      <c r="P41" s="46" t="s">
        <v>291</v>
      </c>
      <c r="Q41" s="20" t="s">
        <v>62</v>
      </c>
      <c r="R41" s="20" t="s">
        <v>63</v>
      </c>
      <c r="S41" s="20" t="s">
        <v>64</v>
      </c>
      <c r="T41" s="20" t="s">
        <v>65</v>
      </c>
      <c r="U41" s="20" t="s">
        <v>65</v>
      </c>
      <c r="V41" s="20" t="s">
        <v>66</v>
      </c>
      <c r="W41" s="20" t="s">
        <v>91</v>
      </c>
      <c r="X41" s="20" t="s">
        <v>67</v>
      </c>
      <c r="Y41" s="20" t="s">
        <v>68</v>
      </c>
      <c r="Z41" s="20" t="s">
        <v>68</v>
      </c>
      <c r="AA41" s="20" t="s">
        <v>69</v>
      </c>
      <c r="AB41" s="20" t="s">
        <v>65</v>
      </c>
      <c r="AC41" s="20" t="s">
        <v>70</v>
      </c>
      <c r="AD41" s="31" t="s">
        <v>410</v>
      </c>
      <c r="AE41" s="23" t="str">
        <f t="shared" si="9"/>
        <v>20210621</v>
      </c>
      <c r="AF41" s="20" t="str">
        <f>VLOOKUP(G41,'Listes déroulantes'!G:I,3,FALSE)</f>
        <v xml:space="preserve">50318500100032 </v>
      </c>
      <c r="AG41" s="24" t="str">
        <f t="shared" si="10"/>
        <v>0000000000026300</v>
      </c>
      <c r="AH41" s="20" t="s">
        <v>72</v>
      </c>
      <c r="AI41" s="20" t="s">
        <v>69</v>
      </c>
      <c r="AJ41" s="20" t="s">
        <v>503</v>
      </c>
      <c r="AK41" s="20" t="s">
        <v>74</v>
      </c>
      <c r="AL41" s="27" t="s">
        <v>495</v>
      </c>
      <c r="AM41" s="20" t="s">
        <v>87</v>
      </c>
      <c r="AN41" s="23" t="str">
        <f t="shared" si="11"/>
        <v>20210622</v>
      </c>
      <c r="AO41" s="20" t="str">
        <f>VLOOKUP(G41,'Listes déroulantes'!G:O,9,FALSE)</f>
        <v>260 RUE CLAUDE NICOL</v>
      </c>
      <c r="AP41" s="20" t="s">
        <v>833</v>
      </c>
      <c r="AQ41" s="20">
        <v>283</v>
      </c>
      <c r="AR41" s="20" t="str">
        <f>VLOOKUP(G41,'Listes déroulantes'!G:H,2,FALSE)</f>
        <v xml:space="preserve">SAS MONEXT          </v>
      </c>
      <c r="AS41" s="28" t="s">
        <v>76</v>
      </c>
      <c r="AT41" s="20" t="s">
        <v>67</v>
      </c>
      <c r="AU41" s="20" t="s">
        <v>77</v>
      </c>
      <c r="AV41" s="20" t="s">
        <v>65</v>
      </c>
      <c r="AW41" s="20" t="s">
        <v>70</v>
      </c>
      <c r="AX41" s="20" t="str">
        <f>VLOOKUP(G41,'Listes déroulantes'!G:N,8,FALSE)</f>
        <v>20289045644</v>
      </c>
      <c r="AY41" s="20" t="s">
        <v>78</v>
      </c>
      <c r="AZ41" s="28" t="s">
        <v>509</v>
      </c>
      <c r="BA41" s="20" t="s">
        <v>79</v>
      </c>
      <c r="BB41" s="20" t="str">
        <f>VLOOKUP(G41,'Listes déroulantes'!G:J,4,FALSE)</f>
        <v xml:space="preserve">9255001   </v>
      </c>
      <c r="BC41" s="20" t="s">
        <v>73</v>
      </c>
      <c r="BD41" s="20" t="s">
        <v>81</v>
      </c>
      <c r="BE41" s="20" t="s">
        <v>72</v>
      </c>
      <c r="BF41" s="20" t="s">
        <v>82</v>
      </c>
      <c r="BG41" s="20" t="str">
        <f t="shared" si="2"/>
        <v>0000000000026200</v>
      </c>
      <c r="BH41" s="20" t="s">
        <v>83</v>
      </c>
      <c r="BI41" s="20" t="str">
        <f>VLOOKUP(G41,'Listes déroulantes'!G:M,7,FALSE)</f>
        <v xml:space="preserve">MONEXT                  </v>
      </c>
      <c r="BJ41" s="20" t="str">
        <f t="shared" si="12"/>
        <v>220621</v>
      </c>
      <c r="BK41" s="20" t="s">
        <v>63</v>
      </c>
      <c r="BL41" s="20" t="s">
        <v>86</v>
      </c>
      <c r="BM41" s="20" t="str">
        <f t="shared" si="13"/>
        <v>0000000000026300</v>
      </c>
      <c r="BN41" s="20" t="str">
        <f t="shared" si="14"/>
        <v>0000000000026300</v>
      </c>
      <c r="BO41" s="20" t="s">
        <v>77</v>
      </c>
      <c r="BP41" s="20" t="s">
        <v>67</v>
      </c>
      <c r="BQ41" s="23" t="str">
        <f t="shared" si="15"/>
        <v>20210622</v>
      </c>
      <c r="BR41" s="20" t="str">
        <f t="shared" si="16"/>
        <v>000000000000</v>
      </c>
      <c r="BS41" s="20" t="str">
        <f t="shared" si="17"/>
        <v>000000000100</v>
      </c>
      <c r="BT41" s="20" t="s">
        <v>77</v>
      </c>
      <c r="BU41" s="20" t="s">
        <v>1143</v>
      </c>
      <c r="BV41" s="34" t="s">
        <v>457</v>
      </c>
      <c r="BW41" s="23" t="str">
        <f t="shared" si="18"/>
        <v>20210622</v>
      </c>
      <c r="BX41" s="20" t="s">
        <v>704</v>
      </c>
      <c r="BY41" s="27" t="str">
        <f t="shared" si="23"/>
        <v xml:space="preserve">00000220210621MONEXT     </v>
      </c>
      <c r="BZ41" s="20" t="s">
        <v>217</v>
      </c>
      <c r="CA41" s="20" t="str">
        <f t="shared" si="20"/>
        <v>D</v>
      </c>
      <c r="CB41" s="20" t="str">
        <f t="shared" si="21"/>
        <v>P</v>
      </c>
      <c r="CC41" s="20" t="str">
        <f t="shared" si="22"/>
        <v>FRA</v>
      </c>
      <c r="CD41" s="20" t="s">
        <v>220</v>
      </c>
      <c r="CE41" s="20" t="str">
        <f>VLOOKUP(G41,'Listes déroulantes'!G:L,6,FALSE)</f>
        <v xml:space="preserve">PDP  </v>
      </c>
      <c r="CF41" s="20" t="s">
        <v>232</v>
      </c>
      <c r="CG41" s="20" t="s">
        <v>354</v>
      </c>
      <c r="CH41" s="28" t="s">
        <v>240</v>
      </c>
    </row>
    <row r="42" spans="1:86" s="22" customFormat="1" x14ac:dyDescent="0.3">
      <c r="A42" s="46" t="s">
        <v>939</v>
      </c>
      <c r="B42" s="46" t="s">
        <v>797</v>
      </c>
      <c r="C42" s="22" t="str">
        <f t="shared" si="0"/>
        <v>CRE NON ACTIF</v>
      </c>
      <c r="D42" s="20" t="s">
        <v>300</v>
      </c>
      <c r="E42" s="20" t="s">
        <v>260</v>
      </c>
      <c r="F42" s="94">
        <v>44369</v>
      </c>
      <c r="G42" s="20" t="s">
        <v>365</v>
      </c>
      <c r="H42" s="21">
        <v>264</v>
      </c>
      <c r="I42" s="21">
        <v>0</v>
      </c>
      <c r="J42" s="21">
        <v>1</v>
      </c>
      <c r="K42" s="21">
        <v>0</v>
      </c>
      <c r="L42" s="111">
        <v>0.8</v>
      </c>
      <c r="M42" s="20" t="s">
        <v>667</v>
      </c>
      <c r="N42" s="20" t="s">
        <v>665</v>
      </c>
      <c r="O42" s="42" t="s">
        <v>93</v>
      </c>
      <c r="P42" s="46" t="s">
        <v>292</v>
      </c>
      <c r="Q42" s="20" t="s">
        <v>62</v>
      </c>
      <c r="R42" s="20" t="s">
        <v>63</v>
      </c>
      <c r="S42" s="20" t="s">
        <v>64</v>
      </c>
      <c r="T42" s="20" t="s">
        <v>65</v>
      </c>
      <c r="U42" s="20" t="s">
        <v>65</v>
      </c>
      <c r="V42" s="20" t="s">
        <v>66</v>
      </c>
      <c r="W42" s="20" t="s">
        <v>91</v>
      </c>
      <c r="X42" s="20" t="s">
        <v>67</v>
      </c>
      <c r="Y42" s="20" t="s">
        <v>68</v>
      </c>
      <c r="Z42" s="20" t="s">
        <v>68</v>
      </c>
      <c r="AA42" s="20" t="s">
        <v>69</v>
      </c>
      <c r="AB42" s="20" t="s">
        <v>65</v>
      </c>
      <c r="AC42" s="20" t="s">
        <v>70</v>
      </c>
      <c r="AD42" s="31" t="s">
        <v>411</v>
      </c>
      <c r="AE42" s="23" t="str">
        <f t="shared" si="9"/>
        <v>20210621</v>
      </c>
      <c r="AF42" s="20" t="str">
        <f>VLOOKUP(G42,'Listes déroulantes'!G:I,3,FALSE)</f>
        <v xml:space="preserve">50318500100032 </v>
      </c>
      <c r="AG42" s="24" t="str">
        <f t="shared" si="10"/>
        <v>0000000000026400</v>
      </c>
      <c r="AH42" s="20" t="s">
        <v>72</v>
      </c>
      <c r="AI42" s="20" t="s">
        <v>69</v>
      </c>
      <c r="AJ42" s="20" t="s">
        <v>503</v>
      </c>
      <c r="AK42" s="20" t="s">
        <v>74</v>
      </c>
      <c r="AL42" s="27" t="s">
        <v>496</v>
      </c>
      <c r="AM42" s="20" t="s">
        <v>87</v>
      </c>
      <c r="AN42" s="23" t="str">
        <f t="shared" si="11"/>
        <v>20210622</v>
      </c>
      <c r="AO42" s="20" t="str">
        <f>VLOOKUP(G42,'Listes déroulantes'!G:O,9,FALSE)</f>
        <v>260 RUE CLAUDE NICOL</v>
      </c>
      <c r="AP42" s="20" t="s">
        <v>834</v>
      </c>
      <c r="AQ42" s="20">
        <v>284</v>
      </c>
      <c r="AR42" s="20" t="str">
        <f>VLOOKUP(G42,'Listes déroulantes'!G:H,2,FALSE)</f>
        <v xml:space="preserve">SAS MONEXT          </v>
      </c>
      <c r="AS42" s="28" t="s">
        <v>76</v>
      </c>
      <c r="AT42" s="20" t="s">
        <v>67</v>
      </c>
      <c r="AU42" s="20" t="s">
        <v>77</v>
      </c>
      <c r="AV42" s="20" t="s">
        <v>65</v>
      </c>
      <c r="AW42" s="20" t="s">
        <v>70</v>
      </c>
      <c r="AX42" s="20" t="str">
        <f>VLOOKUP(G42,'Listes déroulantes'!G:N,8,FALSE)</f>
        <v>20289045644</v>
      </c>
      <c r="AY42" s="20" t="s">
        <v>78</v>
      </c>
      <c r="AZ42" s="28" t="s">
        <v>509</v>
      </c>
      <c r="BA42" s="20" t="s">
        <v>79</v>
      </c>
      <c r="BB42" s="20" t="str">
        <f>VLOOKUP(G42,'Listes déroulantes'!G:J,4,FALSE)</f>
        <v xml:space="preserve">9255001   </v>
      </c>
      <c r="BC42" s="20" t="s">
        <v>73</v>
      </c>
      <c r="BD42" s="20" t="s">
        <v>81</v>
      </c>
      <c r="BE42" s="20" t="s">
        <v>72</v>
      </c>
      <c r="BF42" s="20" t="s">
        <v>82</v>
      </c>
      <c r="BG42" s="20" t="str">
        <f t="shared" si="2"/>
        <v>0000000000026300</v>
      </c>
      <c r="BH42" s="20" t="s">
        <v>83</v>
      </c>
      <c r="BI42" s="20" t="str">
        <f>VLOOKUP(G42,'Listes déroulantes'!G:M,7,FALSE)</f>
        <v xml:space="preserve">MONEXT                  </v>
      </c>
      <c r="BJ42" s="20" t="str">
        <f t="shared" si="12"/>
        <v>220621</v>
      </c>
      <c r="BK42" s="20" t="s">
        <v>63</v>
      </c>
      <c r="BL42" s="20" t="s">
        <v>86</v>
      </c>
      <c r="BM42" s="20" t="str">
        <f t="shared" si="13"/>
        <v>0000000000026400</v>
      </c>
      <c r="BN42" s="20" t="str">
        <f t="shared" si="14"/>
        <v>0000000000026400</v>
      </c>
      <c r="BO42" s="20" t="s">
        <v>77</v>
      </c>
      <c r="BP42" s="20" t="s">
        <v>67</v>
      </c>
      <c r="BQ42" s="23" t="str">
        <f t="shared" si="15"/>
        <v>20210622</v>
      </c>
      <c r="BR42" s="20" t="str">
        <f t="shared" si="16"/>
        <v>000000000000</v>
      </c>
      <c r="BS42" s="20" t="str">
        <f t="shared" si="17"/>
        <v>000000000100</v>
      </c>
      <c r="BT42" s="20" t="s">
        <v>77</v>
      </c>
      <c r="BU42" s="20" t="s">
        <v>1144</v>
      </c>
      <c r="BV42" s="34" t="s">
        <v>457</v>
      </c>
      <c r="BW42" s="23" t="str">
        <f t="shared" si="18"/>
        <v>20210622</v>
      </c>
      <c r="BX42" s="20" t="s">
        <v>705</v>
      </c>
      <c r="BY42" s="27" t="str">
        <f t="shared" si="23"/>
        <v xml:space="preserve">00000220210621MONEXT     </v>
      </c>
      <c r="BZ42" s="20" t="s">
        <v>217</v>
      </c>
      <c r="CA42" s="20" t="str">
        <f t="shared" si="20"/>
        <v>D</v>
      </c>
      <c r="CB42" s="20" t="str">
        <f t="shared" si="21"/>
        <v>P</v>
      </c>
      <c r="CC42" s="20" t="str">
        <f t="shared" si="22"/>
        <v>FRA</v>
      </c>
      <c r="CD42" s="20" t="s">
        <v>220</v>
      </c>
      <c r="CE42" s="20" t="str">
        <f>VLOOKUP(G42,'Listes déroulantes'!G:L,6,FALSE)</f>
        <v xml:space="preserve">PDP  </v>
      </c>
      <c r="CF42" s="20" t="s">
        <v>232</v>
      </c>
      <c r="CG42" s="20" t="s">
        <v>355</v>
      </c>
      <c r="CH42" s="28" t="s">
        <v>240</v>
      </c>
    </row>
    <row r="43" spans="1:86" s="22" customFormat="1" x14ac:dyDescent="0.3">
      <c r="A43" s="46" t="s">
        <v>940</v>
      </c>
      <c r="B43" s="46" t="s">
        <v>797</v>
      </c>
      <c r="C43" s="22" t="str">
        <f t="shared" si="0"/>
        <v>CRE NON ACTIF</v>
      </c>
      <c r="D43" s="20" t="s">
        <v>300</v>
      </c>
      <c r="E43" s="20" t="s">
        <v>260</v>
      </c>
      <c r="F43" s="94">
        <v>44369</v>
      </c>
      <c r="G43" s="20" t="s">
        <v>365</v>
      </c>
      <c r="H43" s="21">
        <v>265</v>
      </c>
      <c r="I43" s="21">
        <v>0</v>
      </c>
      <c r="J43" s="21">
        <v>1</v>
      </c>
      <c r="K43" s="21">
        <v>0</v>
      </c>
      <c r="L43" s="111">
        <v>0.8</v>
      </c>
      <c r="M43" s="20" t="s">
        <v>667</v>
      </c>
      <c r="N43" s="20" t="s">
        <v>665</v>
      </c>
      <c r="O43" s="42" t="s">
        <v>93</v>
      </c>
      <c r="P43" s="46" t="s">
        <v>293</v>
      </c>
      <c r="Q43" s="20" t="s">
        <v>62</v>
      </c>
      <c r="R43" s="20" t="s">
        <v>63</v>
      </c>
      <c r="S43" s="20" t="s">
        <v>64</v>
      </c>
      <c r="T43" s="20" t="s">
        <v>65</v>
      </c>
      <c r="U43" s="20" t="s">
        <v>65</v>
      </c>
      <c r="V43" s="20" t="s">
        <v>66</v>
      </c>
      <c r="W43" s="20" t="s">
        <v>91</v>
      </c>
      <c r="X43" s="20" t="s">
        <v>67</v>
      </c>
      <c r="Y43" s="20" t="s">
        <v>68</v>
      </c>
      <c r="Z43" s="20" t="s">
        <v>68</v>
      </c>
      <c r="AA43" s="20" t="s">
        <v>69</v>
      </c>
      <c r="AB43" s="20" t="s">
        <v>65</v>
      </c>
      <c r="AC43" s="20" t="s">
        <v>70</v>
      </c>
      <c r="AD43" s="31" t="s">
        <v>412</v>
      </c>
      <c r="AE43" s="23" t="str">
        <f t="shared" si="9"/>
        <v>20210621</v>
      </c>
      <c r="AF43" s="20" t="str">
        <f>VLOOKUP(G43,'Listes déroulantes'!G:I,3,FALSE)</f>
        <v xml:space="preserve">50318500100032 </v>
      </c>
      <c r="AG43" s="24" t="str">
        <f t="shared" si="10"/>
        <v>0000000000026500</v>
      </c>
      <c r="AH43" s="20" t="s">
        <v>72</v>
      </c>
      <c r="AI43" s="20" t="s">
        <v>69</v>
      </c>
      <c r="AJ43" s="20" t="s">
        <v>503</v>
      </c>
      <c r="AK43" s="20" t="s">
        <v>74</v>
      </c>
      <c r="AL43" s="27" t="s">
        <v>497</v>
      </c>
      <c r="AM43" s="20" t="s">
        <v>87</v>
      </c>
      <c r="AN43" s="23" t="str">
        <f t="shared" si="11"/>
        <v>20210622</v>
      </c>
      <c r="AO43" s="20" t="str">
        <f>VLOOKUP(G43,'Listes déroulantes'!G:O,9,FALSE)</f>
        <v>260 RUE CLAUDE NICOL</v>
      </c>
      <c r="AP43" s="20" t="s">
        <v>835</v>
      </c>
      <c r="AQ43" s="20">
        <v>285</v>
      </c>
      <c r="AR43" s="20" t="str">
        <f>VLOOKUP(G43,'Listes déroulantes'!G:H,2,FALSE)</f>
        <v xml:space="preserve">SAS MONEXT          </v>
      </c>
      <c r="AS43" s="28" t="s">
        <v>76</v>
      </c>
      <c r="AT43" s="20" t="s">
        <v>67</v>
      </c>
      <c r="AU43" s="20" t="s">
        <v>77</v>
      </c>
      <c r="AV43" s="20" t="s">
        <v>65</v>
      </c>
      <c r="AW43" s="20" t="s">
        <v>70</v>
      </c>
      <c r="AX43" s="20" t="str">
        <f>VLOOKUP(G43,'Listes déroulantes'!G:N,8,FALSE)</f>
        <v>20289045644</v>
      </c>
      <c r="AY43" s="20" t="s">
        <v>78</v>
      </c>
      <c r="AZ43" s="28" t="s">
        <v>509</v>
      </c>
      <c r="BA43" s="20" t="s">
        <v>79</v>
      </c>
      <c r="BB43" s="20" t="str">
        <f>VLOOKUP(G43,'Listes déroulantes'!G:J,4,FALSE)</f>
        <v xml:space="preserve">9255001   </v>
      </c>
      <c r="BC43" s="20" t="s">
        <v>73</v>
      </c>
      <c r="BD43" s="20" t="s">
        <v>81</v>
      </c>
      <c r="BE43" s="20" t="s">
        <v>72</v>
      </c>
      <c r="BF43" s="20" t="s">
        <v>82</v>
      </c>
      <c r="BG43" s="20" t="str">
        <f t="shared" si="2"/>
        <v>0000000000026400</v>
      </c>
      <c r="BH43" s="20" t="s">
        <v>83</v>
      </c>
      <c r="BI43" s="20" t="str">
        <f>VLOOKUP(G43,'Listes déroulantes'!G:M,7,FALSE)</f>
        <v xml:space="preserve">MONEXT                  </v>
      </c>
      <c r="BJ43" s="20" t="str">
        <f t="shared" si="12"/>
        <v>220621</v>
      </c>
      <c r="BK43" s="20" t="s">
        <v>63</v>
      </c>
      <c r="BL43" s="20" t="s">
        <v>86</v>
      </c>
      <c r="BM43" s="20" t="str">
        <f t="shared" si="13"/>
        <v>0000000000026500</v>
      </c>
      <c r="BN43" s="20" t="str">
        <f t="shared" si="14"/>
        <v>0000000000026500</v>
      </c>
      <c r="BO43" s="20" t="s">
        <v>77</v>
      </c>
      <c r="BP43" s="20" t="s">
        <v>67</v>
      </c>
      <c r="BQ43" s="23" t="str">
        <f t="shared" si="15"/>
        <v>20210622</v>
      </c>
      <c r="BR43" s="20" t="str">
        <f t="shared" si="16"/>
        <v>000000000000</v>
      </c>
      <c r="BS43" s="20" t="str">
        <f t="shared" si="17"/>
        <v>000000000100</v>
      </c>
      <c r="BT43" s="20" t="s">
        <v>77</v>
      </c>
      <c r="BU43" s="20" t="s">
        <v>1145</v>
      </c>
      <c r="BV43" s="34" t="s">
        <v>457</v>
      </c>
      <c r="BW43" s="23" t="str">
        <f t="shared" si="18"/>
        <v>20210622</v>
      </c>
      <c r="BX43" s="20" t="s">
        <v>706</v>
      </c>
      <c r="BY43" s="27" t="str">
        <f t="shared" si="23"/>
        <v xml:space="preserve">00000220210621MONEXT     </v>
      </c>
      <c r="BZ43" s="20" t="s">
        <v>217</v>
      </c>
      <c r="CA43" s="20" t="str">
        <f t="shared" si="20"/>
        <v>D</v>
      </c>
      <c r="CB43" s="20" t="str">
        <f t="shared" si="21"/>
        <v>P</v>
      </c>
      <c r="CC43" s="20" t="str">
        <f t="shared" si="22"/>
        <v>FRA</v>
      </c>
      <c r="CD43" s="20" t="s">
        <v>220</v>
      </c>
      <c r="CE43" s="20" t="str">
        <f>VLOOKUP(G43,'Listes déroulantes'!G:L,6,FALSE)</f>
        <v xml:space="preserve">PDP  </v>
      </c>
      <c r="CF43" s="20" t="s">
        <v>232</v>
      </c>
      <c r="CG43" s="20" t="s">
        <v>356</v>
      </c>
      <c r="CH43" s="28" t="s">
        <v>240</v>
      </c>
    </row>
    <row r="44" spans="1:86" s="22" customFormat="1" x14ac:dyDescent="0.3">
      <c r="A44" s="46" t="s">
        <v>941</v>
      </c>
      <c r="B44" s="46" t="s">
        <v>797</v>
      </c>
      <c r="C44" s="22" t="str">
        <f t="shared" si="0"/>
        <v>CRE NON ACTIF</v>
      </c>
      <c r="D44" s="20" t="s">
        <v>300</v>
      </c>
      <c r="E44" s="20" t="s">
        <v>260</v>
      </c>
      <c r="F44" s="94">
        <v>44369</v>
      </c>
      <c r="G44" s="20" t="s">
        <v>365</v>
      </c>
      <c r="H44" s="21">
        <v>266</v>
      </c>
      <c r="I44" s="21">
        <v>0</v>
      </c>
      <c r="J44" s="21">
        <v>1</v>
      </c>
      <c r="K44" s="21">
        <v>0</v>
      </c>
      <c r="L44" s="111">
        <v>0.8</v>
      </c>
      <c r="M44" s="20" t="s">
        <v>667</v>
      </c>
      <c r="N44" s="20" t="s">
        <v>665</v>
      </c>
      <c r="O44" s="42" t="s">
        <v>93</v>
      </c>
      <c r="P44" s="46" t="s">
        <v>294</v>
      </c>
      <c r="Q44" s="20" t="s">
        <v>62</v>
      </c>
      <c r="R44" s="20" t="s">
        <v>63</v>
      </c>
      <c r="S44" s="20" t="s">
        <v>64</v>
      </c>
      <c r="T44" s="20" t="s">
        <v>65</v>
      </c>
      <c r="U44" s="20" t="s">
        <v>65</v>
      </c>
      <c r="V44" s="20" t="s">
        <v>66</v>
      </c>
      <c r="W44" s="20" t="s">
        <v>91</v>
      </c>
      <c r="X44" s="20" t="s">
        <v>67</v>
      </c>
      <c r="Y44" s="20" t="s">
        <v>68</v>
      </c>
      <c r="Z44" s="20" t="s">
        <v>68</v>
      </c>
      <c r="AA44" s="20" t="s">
        <v>69</v>
      </c>
      <c r="AB44" s="20" t="s">
        <v>65</v>
      </c>
      <c r="AC44" s="20" t="s">
        <v>70</v>
      </c>
      <c r="AD44" s="31" t="s">
        <v>413</v>
      </c>
      <c r="AE44" s="23" t="str">
        <f t="shared" si="9"/>
        <v>20210621</v>
      </c>
      <c r="AF44" s="20" t="str">
        <f>VLOOKUP(G44,'Listes déroulantes'!G:I,3,FALSE)</f>
        <v xml:space="preserve">50318500100032 </v>
      </c>
      <c r="AG44" s="24" t="str">
        <f t="shared" si="10"/>
        <v>0000000000026600</v>
      </c>
      <c r="AH44" s="20" t="s">
        <v>72</v>
      </c>
      <c r="AI44" s="20" t="s">
        <v>69</v>
      </c>
      <c r="AJ44" s="20" t="s">
        <v>503</v>
      </c>
      <c r="AK44" s="20" t="s">
        <v>74</v>
      </c>
      <c r="AL44" s="27" t="s">
        <v>498</v>
      </c>
      <c r="AM44" s="20" t="s">
        <v>87</v>
      </c>
      <c r="AN44" s="23" t="str">
        <f t="shared" si="11"/>
        <v>20210622</v>
      </c>
      <c r="AO44" s="20" t="str">
        <f>VLOOKUP(G44,'Listes déroulantes'!G:O,9,FALSE)</f>
        <v>260 RUE CLAUDE NICOL</v>
      </c>
      <c r="AP44" s="20" t="s">
        <v>836</v>
      </c>
      <c r="AQ44" s="20">
        <v>286</v>
      </c>
      <c r="AR44" s="20" t="str">
        <f>VLOOKUP(G44,'Listes déroulantes'!G:H,2,FALSE)</f>
        <v xml:space="preserve">SAS MONEXT          </v>
      </c>
      <c r="AS44" s="28" t="s">
        <v>76</v>
      </c>
      <c r="AT44" s="20" t="s">
        <v>67</v>
      </c>
      <c r="AU44" s="20" t="s">
        <v>77</v>
      </c>
      <c r="AV44" s="20" t="s">
        <v>65</v>
      </c>
      <c r="AW44" s="20" t="s">
        <v>70</v>
      </c>
      <c r="AX44" s="20" t="str">
        <f>VLOOKUP(G44,'Listes déroulantes'!G:N,8,FALSE)</f>
        <v>20289045644</v>
      </c>
      <c r="AY44" s="20" t="s">
        <v>78</v>
      </c>
      <c r="AZ44" s="28" t="s">
        <v>509</v>
      </c>
      <c r="BA44" s="20" t="s">
        <v>79</v>
      </c>
      <c r="BB44" s="20" t="str">
        <f>VLOOKUP(G44,'Listes déroulantes'!G:J,4,FALSE)</f>
        <v xml:space="preserve">9255001   </v>
      </c>
      <c r="BC44" s="20" t="s">
        <v>73</v>
      </c>
      <c r="BD44" s="20" t="s">
        <v>81</v>
      </c>
      <c r="BE44" s="20" t="s">
        <v>72</v>
      </c>
      <c r="BF44" s="20" t="s">
        <v>82</v>
      </c>
      <c r="BG44" s="20" t="str">
        <f t="shared" si="2"/>
        <v>0000000000026500</v>
      </c>
      <c r="BH44" s="20" t="s">
        <v>83</v>
      </c>
      <c r="BI44" s="20" t="str">
        <f>VLOOKUP(G44,'Listes déroulantes'!G:M,7,FALSE)</f>
        <v xml:space="preserve">MONEXT                  </v>
      </c>
      <c r="BJ44" s="20" t="str">
        <f t="shared" si="12"/>
        <v>220621</v>
      </c>
      <c r="BK44" s="20" t="s">
        <v>63</v>
      </c>
      <c r="BL44" s="20" t="s">
        <v>86</v>
      </c>
      <c r="BM44" s="20" t="str">
        <f t="shared" si="13"/>
        <v>0000000000026600</v>
      </c>
      <c r="BN44" s="20" t="str">
        <f t="shared" si="14"/>
        <v>0000000000026600</v>
      </c>
      <c r="BO44" s="20" t="s">
        <v>77</v>
      </c>
      <c r="BP44" s="20" t="s">
        <v>67</v>
      </c>
      <c r="BQ44" s="23" t="str">
        <f t="shared" si="15"/>
        <v>20210622</v>
      </c>
      <c r="BR44" s="20" t="str">
        <f t="shared" si="16"/>
        <v>000000000000</v>
      </c>
      <c r="BS44" s="20" t="str">
        <f t="shared" si="17"/>
        <v>000000000100</v>
      </c>
      <c r="BT44" s="20" t="s">
        <v>77</v>
      </c>
      <c r="BU44" s="20" t="s">
        <v>1146</v>
      </c>
      <c r="BV44" s="34" t="s">
        <v>457</v>
      </c>
      <c r="BW44" s="23" t="str">
        <f t="shared" si="18"/>
        <v>20210622</v>
      </c>
      <c r="BX44" s="20" t="s">
        <v>707</v>
      </c>
      <c r="BY44" s="27" t="str">
        <f t="shared" si="23"/>
        <v xml:space="preserve">00000220210621MONEXT     </v>
      </c>
      <c r="BZ44" s="20" t="s">
        <v>217</v>
      </c>
      <c r="CA44" s="20" t="str">
        <f t="shared" si="20"/>
        <v>D</v>
      </c>
      <c r="CB44" s="20" t="str">
        <f t="shared" si="21"/>
        <v>P</v>
      </c>
      <c r="CC44" s="20" t="str">
        <f t="shared" si="22"/>
        <v>FRA</v>
      </c>
      <c r="CD44" s="20" t="s">
        <v>220</v>
      </c>
      <c r="CE44" s="20" t="str">
        <f>VLOOKUP(G44,'Listes déroulantes'!G:L,6,FALSE)</f>
        <v xml:space="preserve">PDP  </v>
      </c>
      <c r="CF44" s="20" t="s">
        <v>232</v>
      </c>
      <c r="CG44" s="20" t="s">
        <v>357</v>
      </c>
      <c r="CH44" s="28" t="s">
        <v>240</v>
      </c>
    </row>
    <row r="45" spans="1:86" s="22" customFormat="1" x14ac:dyDescent="0.3">
      <c r="A45" s="46" t="s">
        <v>942</v>
      </c>
      <c r="B45" s="46" t="s">
        <v>797</v>
      </c>
      <c r="C45" s="22" t="str">
        <f t="shared" si="0"/>
        <v>CRE NON ACTIF</v>
      </c>
      <c r="D45" s="20" t="s">
        <v>300</v>
      </c>
      <c r="E45" s="20" t="s">
        <v>260</v>
      </c>
      <c r="F45" s="94">
        <v>44369</v>
      </c>
      <c r="G45" s="20" t="s">
        <v>365</v>
      </c>
      <c r="H45" s="21">
        <v>267</v>
      </c>
      <c r="I45" s="21">
        <v>0</v>
      </c>
      <c r="J45" s="21">
        <v>1</v>
      </c>
      <c r="K45" s="21">
        <v>0</v>
      </c>
      <c r="L45" s="111">
        <v>0.8</v>
      </c>
      <c r="M45" s="20" t="s">
        <v>667</v>
      </c>
      <c r="N45" s="20" t="s">
        <v>665</v>
      </c>
      <c r="O45" s="42" t="s">
        <v>93</v>
      </c>
      <c r="P45" s="46" t="s">
        <v>295</v>
      </c>
      <c r="Q45" s="20" t="s">
        <v>62</v>
      </c>
      <c r="R45" s="20" t="s">
        <v>63</v>
      </c>
      <c r="S45" s="20" t="s">
        <v>64</v>
      </c>
      <c r="T45" s="20" t="s">
        <v>65</v>
      </c>
      <c r="U45" s="20" t="s">
        <v>65</v>
      </c>
      <c r="V45" s="20" t="s">
        <v>66</v>
      </c>
      <c r="W45" s="20" t="s">
        <v>91</v>
      </c>
      <c r="X45" s="20" t="s">
        <v>67</v>
      </c>
      <c r="Y45" s="20" t="s">
        <v>68</v>
      </c>
      <c r="Z45" s="20" t="s">
        <v>68</v>
      </c>
      <c r="AA45" s="20" t="s">
        <v>69</v>
      </c>
      <c r="AB45" s="20" t="s">
        <v>65</v>
      </c>
      <c r="AC45" s="20" t="s">
        <v>70</v>
      </c>
      <c r="AD45" s="31" t="s">
        <v>414</v>
      </c>
      <c r="AE45" s="23" t="str">
        <f t="shared" si="9"/>
        <v>20210621</v>
      </c>
      <c r="AF45" s="20" t="str">
        <f>VLOOKUP(G45,'Listes déroulantes'!G:I,3,FALSE)</f>
        <v xml:space="preserve">50318500100032 </v>
      </c>
      <c r="AG45" s="24" t="str">
        <f t="shared" si="10"/>
        <v>0000000000026700</v>
      </c>
      <c r="AH45" s="20" t="s">
        <v>72</v>
      </c>
      <c r="AI45" s="20" t="s">
        <v>69</v>
      </c>
      <c r="AJ45" s="20" t="s">
        <v>503</v>
      </c>
      <c r="AK45" s="20" t="s">
        <v>74</v>
      </c>
      <c r="AL45" s="27" t="s">
        <v>499</v>
      </c>
      <c r="AM45" s="20" t="s">
        <v>87</v>
      </c>
      <c r="AN45" s="23" t="str">
        <f t="shared" si="11"/>
        <v>20210622</v>
      </c>
      <c r="AO45" s="20" t="str">
        <f>VLOOKUP(G45,'Listes déroulantes'!G:O,9,FALSE)</f>
        <v>260 RUE CLAUDE NICOL</v>
      </c>
      <c r="AP45" s="20" t="s">
        <v>837</v>
      </c>
      <c r="AQ45" s="20">
        <v>287</v>
      </c>
      <c r="AR45" s="20" t="str">
        <f>VLOOKUP(G45,'Listes déroulantes'!G:H,2,FALSE)</f>
        <v xml:space="preserve">SAS MONEXT          </v>
      </c>
      <c r="AS45" s="28" t="s">
        <v>76</v>
      </c>
      <c r="AT45" s="20" t="s">
        <v>67</v>
      </c>
      <c r="AU45" s="20" t="s">
        <v>77</v>
      </c>
      <c r="AV45" s="20" t="s">
        <v>65</v>
      </c>
      <c r="AW45" s="20" t="s">
        <v>70</v>
      </c>
      <c r="AX45" s="20" t="str">
        <f>VLOOKUP(G45,'Listes déroulantes'!G:N,8,FALSE)</f>
        <v>20289045644</v>
      </c>
      <c r="AY45" s="20" t="s">
        <v>78</v>
      </c>
      <c r="AZ45" s="28" t="s">
        <v>509</v>
      </c>
      <c r="BA45" s="20" t="s">
        <v>79</v>
      </c>
      <c r="BB45" s="20" t="str">
        <f>VLOOKUP(G45,'Listes déroulantes'!G:J,4,FALSE)</f>
        <v xml:space="preserve">9255001   </v>
      </c>
      <c r="BC45" s="20" t="s">
        <v>73</v>
      </c>
      <c r="BD45" s="20" t="s">
        <v>81</v>
      </c>
      <c r="BE45" s="20" t="s">
        <v>72</v>
      </c>
      <c r="BF45" s="20" t="s">
        <v>82</v>
      </c>
      <c r="BG45" s="20" t="str">
        <f t="shared" si="2"/>
        <v>0000000000026600</v>
      </c>
      <c r="BH45" s="20" t="s">
        <v>83</v>
      </c>
      <c r="BI45" s="20" t="str">
        <f>VLOOKUP(G45,'Listes déroulantes'!G:M,7,FALSE)</f>
        <v xml:space="preserve">MONEXT                  </v>
      </c>
      <c r="BJ45" s="20" t="str">
        <f t="shared" si="12"/>
        <v>220621</v>
      </c>
      <c r="BK45" s="20" t="s">
        <v>63</v>
      </c>
      <c r="BL45" s="20" t="s">
        <v>86</v>
      </c>
      <c r="BM45" s="20" t="str">
        <f t="shared" si="13"/>
        <v>0000000000026700</v>
      </c>
      <c r="BN45" s="20" t="str">
        <f t="shared" si="14"/>
        <v>0000000000026700</v>
      </c>
      <c r="BO45" s="20" t="s">
        <v>77</v>
      </c>
      <c r="BP45" s="20" t="s">
        <v>67</v>
      </c>
      <c r="BQ45" s="23" t="str">
        <f t="shared" si="15"/>
        <v>20210622</v>
      </c>
      <c r="BR45" s="20" t="str">
        <f t="shared" si="16"/>
        <v>000000000000</v>
      </c>
      <c r="BS45" s="20" t="str">
        <f t="shared" si="17"/>
        <v>000000000100</v>
      </c>
      <c r="BT45" s="20" t="s">
        <v>77</v>
      </c>
      <c r="BU45" s="20" t="s">
        <v>1147</v>
      </c>
      <c r="BV45" s="34" t="s">
        <v>457</v>
      </c>
      <c r="BW45" s="23" t="str">
        <f t="shared" si="18"/>
        <v>20210622</v>
      </c>
      <c r="BX45" s="20" t="s">
        <v>708</v>
      </c>
      <c r="BY45" s="27" t="str">
        <f t="shared" si="23"/>
        <v xml:space="preserve">00000220210621MONEXT     </v>
      </c>
      <c r="BZ45" s="20" t="s">
        <v>217</v>
      </c>
      <c r="CA45" s="20" t="str">
        <f t="shared" si="20"/>
        <v>D</v>
      </c>
      <c r="CB45" s="20" t="str">
        <f t="shared" si="21"/>
        <v>P</v>
      </c>
      <c r="CC45" s="20" t="str">
        <f t="shared" si="22"/>
        <v>FRA</v>
      </c>
      <c r="CD45" s="20" t="s">
        <v>220</v>
      </c>
      <c r="CE45" s="20" t="str">
        <f>VLOOKUP(G45,'Listes déroulantes'!G:L,6,FALSE)</f>
        <v xml:space="preserve">PDP  </v>
      </c>
      <c r="CF45" s="20" t="s">
        <v>232</v>
      </c>
      <c r="CG45" s="20" t="s">
        <v>358</v>
      </c>
      <c r="CH45" s="28" t="s">
        <v>240</v>
      </c>
    </row>
    <row r="46" spans="1:86" s="22" customFormat="1" x14ac:dyDescent="0.3">
      <c r="A46" s="46" t="s">
        <v>943</v>
      </c>
      <c r="B46" s="46" t="s">
        <v>797</v>
      </c>
      <c r="C46" s="22" t="str">
        <f t="shared" si="0"/>
        <v>CRE NON ACTIF</v>
      </c>
      <c r="D46" s="20" t="s">
        <v>300</v>
      </c>
      <c r="E46" s="20" t="s">
        <v>260</v>
      </c>
      <c r="F46" s="94">
        <v>44369</v>
      </c>
      <c r="G46" s="20" t="s">
        <v>365</v>
      </c>
      <c r="H46" s="21">
        <v>268</v>
      </c>
      <c r="I46" s="21">
        <v>0</v>
      </c>
      <c r="J46" s="21">
        <v>1</v>
      </c>
      <c r="K46" s="21">
        <v>0</v>
      </c>
      <c r="L46" s="111">
        <v>0.8</v>
      </c>
      <c r="M46" s="20" t="s">
        <v>667</v>
      </c>
      <c r="N46" s="20" t="s">
        <v>665</v>
      </c>
      <c r="O46" s="42" t="s">
        <v>93</v>
      </c>
      <c r="P46" s="46" t="s">
        <v>296</v>
      </c>
      <c r="Q46" s="20" t="s">
        <v>62</v>
      </c>
      <c r="R46" s="20" t="s">
        <v>63</v>
      </c>
      <c r="S46" s="20" t="s">
        <v>64</v>
      </c>
      <c r="T46" s="20" t="s">
        <v>65</v>
      </c>
      <c r="U46" s="20" t="s">
        <v>65</v>
      </c>
      <c r="V46" s="20" t="s">
        <v>66</v>
      </c>
      <c r="W46" s="20" t="s">
        <v>91</v>
      </c>
      <c r="X46" s="20" t="s">
        <v>67</v>
      </c>
      <c r="Y46" s="20" t="s">
        <v>68</v>
      </c>
      <c r="Z46" s="20" t="s">
        <v>68</v>
      </c>
      <c r="AA46" s="20" t="s">
        <v>69</v>
      </c>
      <c r="AB46" s="20" t="s">
        <v>65</v>
      </c>
      <c r="AC46" s="20" t="s">
        <v>70</v>
      </c>
      <c r="AD46" s="31" t="s">
        <v>415</v>
      </c>
      <c r="AE46" s="23" t="str">
        <f t="shared" si="9"/>
        <v>20210621</v>
      </c>
      <c r="AF46" s="20" t="str">
        <f>VLOOKUP(G46,'Listes déroulantes'!G:I,3,FALSE)</f>
        <v xml:space="preserve">50318500100032 </v>
      </c>
      <c r="AG46" s="24" t="str">
        <f t="shared" si="10"/>
        <v>0000000000026800</v>
      </c>
      <c r="AH46" s="20" t="s">
        <v>72</v>
      </c>
      <c r="AI46" s="20" t="s">
        <v>69</v>
      </c>
      <c r="AJ46" s="20" t="s">
        <v>503</v>
      </c>
      <c r="AK46" s="20" t="s">
        <v>74</v>
      </c>
      <c r="AL46" s="27" t="s">
        <v>500</v>
      </c>
      <c r="AM46" s="20" t="s">
        <v>87</v>
      </c>
      <c r="AN46" s="23" t="str">
        <f t="shared" si="11"/>
        <v>20210622</v>
      </c>
      <c r="AO46" s="20" t="str">
        <f>VLOOKUP(G46,'Listes déroulantes'!G:O,9,FALSE)</f>
        <v>260 RUE CLAUDE NICOL</v>
      </c>
      <c r="AP46" s="20" t="s">
        <v>838</v>
      </c>
      <c r="AQ46" s="20">
        <v>288</v>
      </c>
      <c r="AR46" s="20" t="str">
        <f>VLOOKUP(G46,'Listes déroulantes'!G:H,2,FALSE)</f>
        <v xml:space="preserve">SAS MONEXT          </v>
      </c>
      <c r="AS46" s="28" t="s">
        <v>76</v>
      </c>
      <c r="AT46" s="20" t="s">
        <v>67</v>
      </c>
      <c r="AU46" s="20" t="s">
        <v>77</v>
      </c>
      <c r="AV46" s="20" t="s">
        <v>65</v>
      </c>
      <c r="AW46" s="20" t="s">
        <v>70</v>
      </c>
      <c r="AX46" s="20" t="str">
        <f>VLOOKUP(G46,'Listes déroulantes'!G:N,8,FALSE)</f>
        <v>20289045644</v>
      </c>
      <c r="AY46" s="20" t="s">
        <v>78</v>
      </c>
      <c r="AZ46" s="28" t="s">
        <v>509</v>
      </c>
      <c r="BA46" s="20" t="s">
        <v>79</v>
      </c>
      <c r="BB46" s="20" t="str">
        <f>VLOOKUP(G46,'Listes déroulantes'!G:J,4,FALSE)</f>
        <v xml:space="preserve">9255001   </v>
      </c>
      <c r="BC46" s="20" t="s">
        <v>73</v>
      </c>
      <c r="BD46" s="20" t="s">
        <v>81</v>
      </c>
      <c r="BE46" s="20" t="s">
        <v>72</v>
      </c>
      <c r="BF46" s="20" t="s">
        <v>82</v>
      </c>
      <c r="BG46" s="20" t="str">
        <f t="shared" si="2"/>
        <v>0000000000026700</v>
      </c>
      <c r="BH46" s="20" t="s">
        <v>83</v>
      </c>
      <c r="BI46" s="20" t="str">
        <f>VLOOKUP(G46,'Listes déroulantes'!G:M,7,FALSE)</f>
        <v xml:space="preserve">MONEXT                  </v>
      </c>
      <c r="BJ46" s="20" t="str">
        <f t="shared" si="12"/>
        <v>220621</v>
      </c>
      <c r="BK46" s="20" t="s">
        <v>63</v>
      </c>
      <c r="BL46" s="20" t="s">
        <v>86</v>
      </c>
      <c r="BM46" s="20" t="str">
        <f t="shared" si="13"/>
        <v>0000000000026800</v>
      </c>
      <c r="BN46" s="20" t="str">
        <f t="shared" si="14"/>
        <v>0000000000026800</v>
      </c>
      <c r="BO46" s="20" t="s">
        <v>77</v>
      </c>
      <c r="BP46" s="20" t="s">
        <v>67</v>
      </c>
      <c r="BQ46" s="23" t="str">
        <f t="shared" si="15"/>
        <v>20210622</v>
      </c>
      <c r="BR46" s="20" t="str">
        <f t="shared" si="16"/>
        <v>000000000000</v>
      </c>
      <c r="BS46" s="20" t="str">
        <f t="shared" si="17"/>
        <v>000000000100</v>
      </c>
      <c r="BT46" s="20" t="s">
        <v>77</v>
      </c>
      <c r="BU46" s="20" t="s">
        <v>1148</v>
      </c>
      <c r="BV46" s="34" t="s">
        <v>457</v>
      </c>
      <c r="BW46" s="23" t="str">
        <f t="shared" si="18"/>
        <v>20210622</v>
      </c>
      <c r="BX46" s="20" t="s">
        <v>709</v>
      </c>
      <c r="BY46" s="27" t="str">
        <f t="shared" si="23"/>
        <v xml:space="preserve">00000220210621MONEXT     </v>
      </c>
      <c r="BZ46" s="20" t="s">
        <v>217</v>
      </c>
      <c r="CA46" s="20" t="str">
        <f t="shared" si="20"/>
        <v>D</v>
      </c>
      <c r="CB46" s="20" t="str">
        <f t="shared" si="21"/>
        <v>P</v>
      </c>
      <c r="CC46" s="20" t="str">
        <f t="shared" si="22"/>
        <v>FRA</v>
      </c>
      <c r="CD46" s="20" t="s">
        <v>220</v>
      </c>
      <c r="CE46" s="20" t="str">
        <f>VLOOKUP(G46,'Listes déroulantes'!G:L,6,FALSE)</f>
        <v xml:space="preserve">PDP  </v>
      </c>
      <c r="CF46" s="20" t="s">
        <v>232</v>
      </c>
      <c r="CG46" s="20" t="s">
        <v>359</v>
      </c>
      <c r="CH46" s="28" t="s">
        <v>240</v>
      </c>
    </row>
    <row r="47" spans="1:86" s="22" customFormat="1" x14ac:dyDescent="0.3">
      <c r="A47" s="46" t="s">
        <v>944</v>
      </c>
      <c r="B47" s="46" t="s">
        <v>797</v>
      </c>
      <c r="C47" s="22" t="str">
        <f t="shared" si="0"/>
        <v>CRE NON ACTIF</v>
      </c>
      <c r="D47" s="20" t="s">
        <v>300</v>
      </c>
      <c r="E47" s="20" t="s">
        <v>260</v>
      </c>
      <c r="F47" s="94">
        <v>44369</v>
      </c>
      <c r="G47" s="20" t="s">
        <v>365</v>
      </c>
      <c r="H47" s="21">
        <v>269</v>
      </c>
      <c r="I47" s="21">
        <v>0</v>
      </c>
      <c r="J47" s="21">
        <v>1</v>
      </c>
      <c r="K47" s="21">
        <v>0</v>
      </c>
      <c r="L47" s="111">
        <v>0.8</v>
      </c>
      <c r="M47" s="20" t="s">
        <v>667</v>
      </c>
      <c r="N47" s="20" t="s">
        <v>665</v>
      </c>
      <c r="O47" s="42" t="s">
        <v>93</v>
      </c>
      <c r="P47" s="46" t="s">
        <v>297</v>
      </c>
      <c r="Q47" s="20" t="s">
        <v>62</v>
      </c>
      <c r="R47" s="20" t="s">
        <v>63</v>
      </c>
      <c r="S47" s="20" t="s">
        <v>64</v>
      </c>
      <c r="T47" s="20" t="s">
        <v>65</v>
      </c>
      <c r="U47" s="20" t="s">
        <v>65</v>
      </c>
      <c r="V47" s="20" t="s">
        <v>66</v>
      </c>
      <c r="W47" s="20" t="s">
        <v>91</v>
      </c>
      <c r="X47" s="20" t="s">
        <v>67</v>
      </c>
      <c r="Y47" s="20" t="s">
        <v>68</v>
      </c>
      <c r="Z47" s="20" t="s">
        <v>68</v>
      </c>
      <c r="AA47" s="20" t="s">
        <v>69</v>
      </c>
      <c r="AB47" s="20" t="s">
        <v>65</v>
      </c>
      <c r="AC47" s="20" t="s">
        <v>70</v>
      </c>
      <c r="AD47" s="31" t="s">
        <v>416</v>
      </c>
      <c r="AE47" s="23" t="str">
        <f t="shared" si="9"/>
        <v>20210621</v>
      </c>
      <c r="AF47" s="20" t="str">
        <f>VLOOKUP(G47,'Listes déroulantes'!G:I,3,FALSE)</f>
        <v xml:space="preserve">50318500100032 </v>
      </c>
      <c r="AG47" s="24" t="str">
        <f t="shared" si="10"/>
        <v>0000000000026900</v>
      </c>
      <c r="AH47" s="20" t="s">
        <v>72</v>
      </c>
      <c r="AI47" s="20" t="s">
        <v>69</v>
      </c>
      <c r="AJ47" s="20" t="s">
        <v>503</v>
      </c>
      <c r="AK47" s="20" t="s">
        <v>74</v>
      </c>
      <c r="AL47" s="27" t="s">
        <v>501</v>
      </c>
      <c r="AM47" s="20" t="s">
        <v>87</v>
      </c>
      <c r="AN47" s="23" t="str">
        <f t="shared" si="11"/>
        <v>20210622</v>
      </c>
      <c r="AO47" s="20" t="str">
        <f>VLOOKUP(G47,'Listes déroulantes'!G:O,9,FALSE)</f>
        <v>260 RUE CLAUDE NICOL</v>
      </c>
      <c r="AP47" s="20" t="s">
        <v>839</v>
      </c>
      <c r="AQ47" s="20">
        <v>289</v>
      </c>
      <c r="AR47" s="20" t="str">
        <f>VLOOKUP(G47,'Listes déroulantes'!G:H,2,FALSE)</f>
        <v xml:space="preserve">SAS MONEXT          </v>
      </c>
      <c r="AS47" s="28" t="s">
        <v>76</v>
      </c>
      <c r="AT47" s="20" t="s">
        <v>67</v>
      </c>
      <c r="AU47" s="20" t="s">
        <v>77</v>
      </c>
      <c r="AV47" s="20" t="s">
        <v>65</v>
      </c>
      <c r="AW47" s="20" t="s">
        <v>70</v>
      </c>
      <c r="AX47" s="20" t="str">
        <f>VLOOKUP(G47,'Listes déroulantes'!G:N,8,FALSE)</f>
        <v>20289045644</v>
      </c>
      <c r="AY47" s="20" t="s">
        <v>78</v>
      </c>
      <c r="AZ47" s="28" t="s">
        <v>509</v>
      </c>
      <c r="BA47" s="20" t="s">
        <v>79</v>
      </c>
      <c r="BB47" s="20" t="str">
        <f>VLOOKUP(G47,'Listes déroulantes'!G:J,4,FALSE)</f>
        <v xml:space="preserve">9255001   </v>
      </c>
      <c r="BC47" s="20" t="s">
        <v>73</v>
      </c>
      <c r="BD47" s="20" t="s">
        <v>81</v>
      </c>
      <c r="BE47" s="20" t="s">
        <v>72</v>
      </c>
      <c r="BF47" s="20" t="s">
        <v>82</v>
      </c>
      <c r="BG47" s="20" t="str">
        <f t="shared" si="2"/>
        <v>0000000000026800</v>
      </c>
      <c r="BH47" s="20" t="s">
        <v>83</v>
      </c>
      <c r="BI47" s="20" t="str">
        <f>VLOOKUP(G47,'Listes déroulantes'!G:M,7,FALSE)</f>
        <v xml:space="preserve">MONEXT                  </v>
      </c>
      <c r="BJ47" s="20" t="str">
        <f t="shared" si="12"/>
        <v>220621</v>
      </c>
      <c r="BK47" s="20" t="s">
        <v>63</v>
      </c>
      <c r="BL47" s="20" t="s">
        <v>86</v>
      </c>
      <c r="BM47" s="20" t="str">
        <f t="shared" si="13"/>
        <v>0000000000026900</v>
      </c>
      <c r="BN47" s="20" t="str">
        <f t="shared" si="14"/>
        <v>0000000000026900</v>
      </c>
      <c r="BO47" s="20" t="s">
        <v>77</v>
      </c>
      <c r="BP47" s="20" t="s">
        <v>67</v>
      </c>
      <c r="BQ47" s="23" t="str">
        <f t="shared" si="15"/>
        <v>20210622</v>
      </c>
      <c r="BR47" s="20" t="str">
        <f t="shared" si="16"/>
        <v>000000000000</v>
      </c>
      <c r="BS47" s="20" t="str">
        <f t="shared" si="17"/>
        <v>000000000100</v>
      </c>
      <c r="BT47" s="20" t="s">
        <v>77</v>
      </c>
      <c r="BU47" s="20" t="s">
        <v>1149</v>
      </c>
      <c r="BV47" s="34" t="s">
        <v>457</v>
      </c>
      <c r="BW47" s="23" t="str">
        <f t="shared" si="18"/>
        <v>20210622</v>
      </c>
      <c r="BX47" s="20" t="s">
        <v>710</v>
      </c>
      <c r="BY47" s="27" t="str">
        <f t="shared" si="23"/>
        <v xml:space="preserve">00000220210621MONEXT     </v>
      </c>
      <c r="BZ47" s="20" t="s">
        <v>217</v>
      </c>
      <c r="CA47" s="20" t="str">
        <f t="shared" si="20"/>
        <v>D</v>
      </c>
      <c r="CB47" s="20" t="str">
        <f t="shared" si="21"/>
        <v>P</v>
      </c>
      <c r="CC47" s="20" t="str">
        <f t="shared" si="22"/>
        <v>FRA</v>
      </c>
      <c r="CD47" s="20" t="s">
        <v>220</v>
      </c>
      <c r="CE47" s="20" t="str">
        <f>VLOOKUP(G47,'Listes déroulantes'!G:L,6,FALSE)</f>
        <v xml:space="preserve">PDP  </v>
      </c>
      <c r="CF47" s="20" t="s">
        <v>232</v>
      </c>
      <c r="CG47" s="20" t="s">
        <v>360</v>
      </c>
      <c r="CH47" s="28" t="s">
        <v>240</v>
      </c>
    </row>
    <row r="48" spans="1:86" s="22" customFormat="1" x14ac:dyDescent="0.3">
      <c r="A48" s="46" t="s">
        <v>945</v>
      </c>
      <c r="B48" s="46" t="s">
        <v>797</v>
      </c>
      <c r="C48" s="22" t="str">
        <f t="shared" si="0"/>
        <v>CRE NON ACTIF</v>
      </c>
      <c r="D48" s="20" t="s">
        <v>300</v>
      </c>
      <c r="E48" s="20" t="s">
        <v>260</v>
      </c>
      <c r="F48" s="94">
        <v>44369</v>
      </c>
      <c r="G48" s="20" t="s">
        <v>365</v>
      </c>
      <c r="H48" s="21">
        <v>270</v>
      </c>
      <c r="I48" s="21">
        <v>0</v>
      </c>
      <c r="J48" s="21">
        <v>1</v>
      </c>
      <c r="K48" s="21">
        <v>0</v>
      </c>
      <c r="L48" s="111">
        <v>0.8</v>
      </c>
      <c r="M48" s="20" t="s">
        <v>667</v>
      </c>
      <c r="N48" s="20" t="s">
        <v>665</v>
      </c>
      <c r="O48" s="42" t="s">
        <v>93</v>
      </c>
      <c r="P48" s="46" t="s">
        <v>298</v>
      </c>
      <c r="Q48" s="20" t="s">
        <v>62</v>
      </c>
      <c r="R48" s="20" t="s">
        <v>63</v>
      </c>
      <c r="S48" s="20" t="s">
        <v>64</v>
      </c>
      <c r="T48" s="20" t="s">
        <v>65</v>
      </c>
      <c r="U48" s="20" t="s">
        <v>65</v>
      </c>
      <c r="V48" s="20" t="s">
        <v>66</v>
      </c>
      <c r="W48" s="20" t="s">
        <v>91</v>
      </c>
      <c r="X48" s="20" t="s">
        <v>67</v>
      </c>
      <c r="Y48" s="20" t="s">
        <v>68</v>
      </c>
      <c r="Z48" s="20" t="s">
        <v>68</v>
      </c>
      <c r="AA48" s="20" t="s">
        <v>69</v>
      </c>
      <c r="AB48" s="20" t="s">
        <v>65</v>
      </c>
      <c r="AC48" s="20" t="s">
        <v>70</v>
      </c>
      <c r="AD48" s="31" t="s">
        <v>417</v>
      </c>
      <c r="AE48" s="23" t="str">
        <f t="shared" si="9"/>
        <v>20210621</v>
      </c>
      <c r="AF48" s="20" t="str">
        <f>VLOOKUP(G48,'Listes déroulantes'!G:I,3,FALSE)</f>
        <v xml:space="preserve">50318500100032 </v>
      </c>
      <c r="AG48" s="24" t="str">
        <f t="shared" si="10"/>
        <v>0000000000027000</v>
      </c>
      <c r="AH48" s="20" t="s">
        <v>72</v>
      </c>
      <c r="AI48" s="20" t="s">
        <v>69</v>
      </c>
      <c r="AJ48" s="20" t="s">
        <v>503</v>
      </c>
      <c r="AK48" s="20" t="s">
        <v>74</v>
      </c>
      <c r="AL48" s="27" t="s">
        <v>502</v>
      </c>
      <c r="AM48" s="20" t="s">
        <v>87</v>
      </c>
      <c r="AN48" s="23" t="str">
        <f t="shared" si="11"/>
        <v>20210622</v>
      </c>
      <c r="AO48" s="20" t="str">
        <f>VLOOKUP(G48,'Listes déroulantes'!G:O,9,FALSE)</f>
        <v>260 RUE CLAUDE NICOL</v>
      </c>
      <c r="AP48" s="20" t="s">
        <v>840</v>
      </c>
      <c r="AQ48" s="20">
        <v>290</v>
      </c>
      <c r="AR48" s="20" t="str">
        <f>VLOOKUP(G48,'Listes déroulantes'!G:H,2,FALSE)</f>
        <v xml:space="preserve">SAS MONEXT          </v>
      </c>
      <c r="AS48" s="28" t="s">
        <v>76</v>
      </c>
      <c r="AT48" s="20" t="s">
        <v>67</v>
      </c>
      <c r="AU48" s="20" t="s">
        <v>77</v>
      </c>
      <c r="AV48" s="20" t="s">
        <v>65</v>
      </c>
      <c r="AW48" s="20" t="s">
        <v>70</v>
      </c>
      <c r="AX48" s="20" t="str">
        <f>VLOOKUP(G48,'Listes déroulantes'!G:N,8,FALSE)</f>
        <v>20289045644</v>
      </c>
      <c r="AY48" s="20" t="s">
        <v>78</v>
      </c>
      <c r="AZ48" s="28" t="s">
        <v>509</v>
      </c>
      <c r="BA48" s="20" t="s">
        <v>79</v>
      </c>
      <c r="BB48" s="20" t="str">
        <f>VLOOKUP(G48,'Listes déroulantes'!G:J,4,FALSE)</f>
        <v xml:space="preserve">9255001   </v>
      </c>
      <c r="BC48" s="20" t="s">
        <v>73</v>
      </c>
      <c r="BD48" s="20" t="s">
        <v>81</v>
      </c>
      <c r="BE48" s="20" t="s">
        <v>72</v>
      </c>
      <c r="BF48" s="20" t="s">
        <v>82</v>
      </c>
      <c r="BG48" s="20" t="str">
        <f t="shared" si="2"/>
        <v>0000000000026900</v>
      </c>
      <c r="BH48" s="20" t="s">
        <v>83</v>
      </c>
      <c r="BI48" s="20" t="str">
        <f>VLOOKUP(G48,'Listes déroulantes'!G:M,7,FALSE)</f>
        <v xml:space="preserve">MONEXT                  </v>
      </c>
      <c r="BJ48" s="20" t="str">
        <f t="shared" si="12"/>
        <v>220621</v>
      </c>
      <c r="BK48" s="20" t="s">
        <v>63</v>
      </c>
      <c r="BL48" s="20" t="s">
        <v>86</v>
      </c>
      <c r="BM48" s="20" t="str">
        <f t="shared" si="13"/>
        <v>0000000000027000</v>
      </c>
      <c r="BN48" s="20" t="str">
        <f t="shared" si="14"/>
        <v>0000000000027000</v>
      </c>
      <c r="BO48" s="20" t="s">
        <v>77</v>
      </c>
      <c r="BP48" s="20" t="s">
        <v>67</v>
      </c>
      <c r="BQ48" s="23" t="str">
        <f t="shared" si="15"/>
        <v>20210622</v>
      </c>
      <c r="BR48" s="20" t="str">
        <f t="shared" si="16"/>
        <v>000000000000</v>
      </c>
      <c r="BS48" s="20" t="str">
        <f t="shared" si="17"/>
        <v>000000000100</v>
      </c>
      <c r="BT48" s="20" t="s">
        <v>77</v>
      </c>
      <c r="BU48" s="20" t="s">
        <v>1150</v>
      </c>
      <c r="BV48" s="34" t="s">
        <v>457</v>
      </c>
      <c r="BW48" s="23" t="str">
        <f t="shared" si="18"/>
        <v>20210622</v>
      </c>
      <c r="BX48" s="20" t="s">
        <v>711</v>
      </c>
      <c r="BY48" s="27" t="str">
        <f t="shared" si="23"/>
        <v xml:space="preserve">00000220210621MONEXT     </v>
      </c>
      <c r="BZ48" s="20" t="s">
        <v>217</v>
      </c>
      <c r="CA48" s="20" t="str">
        <f t="shared" si="20"/>
        <v>D</v>
      </c>
      <c r="CB48" s="20" t="str">
        <f t="shared" si="21"/>
        <v>P</v>
      </c>
      <c r="CC48" s="20" t="str">
        <f t="shared" si="22"/>
        <v>FRA</v>
      </c>
      <c r="CD48" s="20" t="s">
        <v>220</v>
      </c>
      <c r="CE48" s="20" t="str">
        <f>VLOOKUP(G48,'Listes déroulantes'!G:L,6,FALSE)</f>
        <v xml:space="preserve">PDP  </v>
      </c>
      <c r="CF48" s="20" t="s">
        <v>232</v>
      </c>
      <c r="CG48" s="20" t="s">
        <v>361</v>
      </c>
      <c r="CH48" s="28" t="s">
        <v>240</v>
      </c>
    </row>
    <row r="49" spans="1:84" x14ac:dyDescent="0.3">
      <c r="A49" s="8"/>
      <c r="B49" s="8"/>
      <c r="E49" s="4"/>
      <c r="G49" s="4"/>
      <c r="H49" s="18"/>
      <c r="I49" s="18"/>
      <c r="J49" s="18"/>
      <c r="K49" s="18"/>
      <c r="L49" s="111"/>
      <c r="M49" s="4"/>
      <c r="N49" s="4"/>
      <c r="O49" s="43"/>
      <c r="P49" s="8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14"/>
      <c r="AF49" s="5"/>
      <c r="AI49" s="5"/>
      <c r="AJ49" s="5"/>
      <c r="AN49" s="14"/>
      <c r="AO49" s="5"/>
      <c r="AP49" s="5"/>
      <c r="AR49" s="5"/>
      <c r="AU49" s="5"/>
      <c r="AV49" s="5"/>
      <c r="AW49" s="5"/>
      <c r="AZ49" s="5"/>
      <c r="BA49" s="5"/>
      <c r="BC49" s="5"/>
      <c r="BD49" s="5"/>
      <c r="BF49" s="5"/>
      <c r="BK49" s="5"/>
      <c r="BW49" s="14"/>
      <c r="CD49" s="5"/>
      <c r="CF49" s="5"/>
    </row>
    <row r="50" spans="1:84" x14ac:dyDescent="0.3">
      <c r="A50" s="8"/>
      <c r="B50" s="8"/>
      <c r="E50" s="4"/>
      <c r="G50" s="4"/>
      <c r="H50" s="18"/>
      <c r="I50" s="18"/>
      <c r="J50" s="18"/>
      <c r="K50" s="18"/>
      <c r="L50" s="111"/>
      <c r="M50" s="4"/>
      <c r="N50" s="4"/>
      <c r="O50" s="43"/>
      <c r="P50" s="8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14"/>
      <c r="AF50" s="5"/>
      <c r="AI50" s="5"/>
      <c r="AJ50" s="5"/>
      <c r="AN50" s="14"/>
      <c r="AO50" s="5"/>
      <c r="AP50" s="5"/>
      <c r="AR50" s="5"/>
      <c r="AU50" s="5"/>
      <c r="AV50" s="5"/>
      <c r="AW50" s="5"/>
      <c r="AZ50" s="5"/>
      <c r="BA50" s="5"/>
      <c r="BC50" s="5"/>
      <c r="BD50" s="5"/>
      <c r="BF50" s="5"/>
      <c r="BK50" s="5"/>
      <c r="BW50" s="14"/>
      <c r="CD50" s="5"/>
      <c r="CF50" s="5"/>
    </row>
    <row r="51" spans="1:84" x14ac:dyDescent="0.3">
      <c r="A51" s="8"/>
      <c r="B51" s="8"/>
      <c r="E51" s="4"/>
      <c r="G51" s="4"/>
      <c r="H51" s="18"/>
      <c r="I51" s="18"/>
      <c r="J51" s="18"/>
      <c r="K51" s="18"/>
      <c r="L51" s="111"/>
      <c r="M51" s="4"/>
      <c r="N51" s="4"/>
      <c r="O51" s="43"/>
      <c r="P51" s="8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14"/>
      <c r="AF51" s="5"/>
      <c r="AI51" s="5"/>
      <c r="AJ51" s="5"/>
      <c r="AN51" s="14"/>
      <c r="AO51" s="5"/>
      <c r="AP51" s="5"/>
      <c r="AR51" s="5"/>
      <c r="AU51" s="5"/>
      <c r="AV51" s="5"/>
      <c r="AW51" s="5"/>
      <c r="AZ51" s="5"/>
      <c r="BA51" s="5"/>
      <c r="BC51" s="5"/>
      <c r="BD51" s="5"/>
      <c r="BF51" s="5"/>
      <c r="BK51" s="5"/>
      <c r="BW51" s="14"/>
      <c r="CD51" s="5"/>
      <c r="CF51" s="5"/>
    </row>
    <row r="52" spans="1:84" x14ac:dyDescent="0.3">
      <c r="A52" s="8"/>
      <c r="B52" s="8"/>
      <c r="E52" s="4"/>
      <c r="G52" s="4"/>
      <c r="H52" s="18"/>
      <c r="I52" s="18"/>
      <c r="J52" s="18"/>
      <c r="K52" s="18"/>
      <c r="L52" s="111"/>
      <c r="M52" s="4"/>
      <c r="N52" s="4"/>
      <c r="O52" s="43"/>
      <c r="P52" s="8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14"/>
      <c r="AF52" s="5"/>
      <c r="AI52" s="5"/>
      <c r="AJ52" s="5"/>
      <c r="AN52" s="14"/>
      <c r="AO52" s="5"/>
      <c r="AP52" s="5"/>
      <c r="AR52" s="5"/>
      <c r="AU52" s="5"/>
      <c r="AV52" s="5"/>
      <c r="AW52" s="5"/>
      <c r="AZ52" s="5"/>
      <c r="BA52" s="5"/>
      <c r="BC52" s="5"/>
      <c r="BD52" s="5"/>
      <c r="BF52" s="5"/>
      <c r="BK52" s="5"/>
      <c r="BW52" s="14"/>
      <c r="CD52" s="5"/>
      <c r="CF52" s="5"/>
    </row>
    <row r="53" spans="1:84" x14ac:dyDescent="0.3">
      <c r="A53" s="8"/>
      <c r="B53" s="8"/>
      <c r="E53" s="4"/>
      <c r="G53" s="4"/>
      <c r="H53" s="18"/>
      <c r="I53" s="18"/>
      <c r="J53" s="18"/>
      <c r="K53" s="18"/>
      <c r="L53" s="111"/>
      <c r="M53" s="4"/>
      <c r="N53" s="4"/>
      <c r="O53" s="43"/>
      <c r="P53" s="8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14"/>
      <c r="AF53" s="5"/>
      <c r="AI53" s="5"/>
      <c r="AJ53" s="5"/>
      <c r="AN53" s="14"/>
      <c r="AO53" s="5"/>
      <c r="AP53" s="5"/>
      <c r="AR53" s="5"/>
      <c r="AU53" s="5"/>
      <c r="AV53" s="5"/>
      <c r="AW53" s="5"/>
      <c r="AZ53" s="5"/>
      <c r="BA53" s="5"/>
      <c r="BC53" s="5"/>
      <c r="BD53" s="5"/>
      <c r="BF53" s="5"/>
      <c r="BK53" s="5"/>
      <c r="BW53" s="14"/>
      <c r="CD53" s="5"/>
      <c r="CF53" s="5"/>
    </row>
    <row r="54" spans="1:84" x14ac:dyDescent="0.3">
      <c r="A54" s="8"/>
      <c r="B54" s="8"/>
      <c r="E54" s="4"/>
      <c r="G54" s="4"/>
      <c r="H54" s="18"/>
      <c r="I54" s="18"/>
      <c r="J54" s="18"/>
      <c r="K54" s="18"/>
      <c r="L54" s="111"/>
      <c r="M54" s="4"/>
      <c r="N54" s="4"/>
      <c r="O54" s="43"/>
      <c r="P54" s="8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14"/>
      <c r="AF54" s="5"/>
      <c r="AI54" s="5"/>
      <c r="AJ54" s="5"/>
      <c r="AN54" s="14"/>
      <c r="AO54" s="5"/>
      <c r="AP54" s="5"/>
      <c r="AR54" s="5"/>
      <c r="AU54" s="5"/>
      <c r="AV54" s="5"/>
      <c r="AW54" s="5"/>
      <c r="AZ54" s="5"/>
      <c r="BA54" s="5"/>
      <c r="BC54" s="5"/>
      <c r="BD54" s="5"/>
      <c r="BF54" s="5"/>
      <c r="BK54" s="5"/>
      <c r="BW54" s="14"/>
      <c r="CD54" s="5"/>
      <c r="CF54" s="5"/>
    </row>
    <row r="55" spans="1:84" x14ac:dyDescent="0.3">
      <c r="A55" s="8"/>
      <c r="B55" s="8"/>
      <c r="E55" s="4"/>
      <c r="G55" s="4"/>
      <c r="H55" s="18"/>
      <c r="I55" s="18"/>
      <c r="J55" s="18"/>
      <c r="K55" s="18"/>
      <c r="L55" s="111"/>
      <c r="M55" s="4"/>
      <c r="N55" s="4"/>
      <c r="O55" s="43"/>
      <c r="P55" s="8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14"/>
      <c r="AF55" s="5"/>
      <c r="AI55" s="5"/>
      <c r="AJ55" s="5"/>
      <c r="AN55" s="14"/>
      <c r="AO55" s="5"/>
      <c r="AP55" s="5"/>
      <c r="AR55" s="5"/>
      <c r="AU55" s="5"/>
      <c r="AV55" s="5"/>
      <c r="AW55" s="5"/>
      <c r="AZ55" s="5"/>
      <c r="BA55" s="5"/>
      <c r="BC55" s="5"/>
      <c r="BD55" s="5"/>
      <c r="BF55" s="5"/>
      <c r="BK55" s="5"/>
      <c r="BW55" s="14"/>
      <c r="CD55" s="5"/>
      <c r="CF55" s="5"/>
    </row>
    <row r="56" spans="1:84" x14ac:dyDescent="0.3">
      <c r="A56" s="8"/>
      <c r="B56" s="8"/>
      <c r="E56" s="4"/>
      <c r="G56" s="4"/>
      <c r="H56" s="18"/>
      <c r="I56" s="18"/>
      <c r="J56" s="18"/>
      <c r="K56" s="18"/>
      <c r="L56" s="111"/>
      <c r="M56" s="4"/>
      <c r="N56" s="4"/>
      <c r="O56" s="43"/>
      <c r="P56" s="8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14"/>
      <c r="AF56" s="5"/>
      <c r="AI56" s="5"/>
      <c r="AJ56" s="5"/>
      <c r="AN56" s="14"/>
      <c r="AO56" s="5"/>
      <c r="AP56" s="5"/>
      <c r="AR56" s="5"/>
      <c r="AU56" s="5"/>
      <c r="AV56" s="5"/>
      <c r="AW56" s="5"/>
      <c r="AZ56" s="5"/>
      <c r="BA56" s="5"/>
      <c r="BC56" s="5"/>
      <c r="BD56" s="5"/>
      <c r="BF56" s="5"/>
      <c r="BK56" s="5"/>
      <c r="BW56" s="14"/>
      <c r="CD56" s="5"/>
      <c r="CF56" s="5"/>
    </row>
    <row r="57" spans="1:84" x14ac:dyDescent="0.3">
      <c r="A57" s="8"/>
      <c r="B57" s="8"/>
      <c r="E57" s="4"/>
      <c r="G57" s="4"/>
      <c r="H57" s="18"/>
      <c r="I57" s="18"/>
      <c r="J57" s="18"/>
      <c r="K57" s="18"/>
      <c r="L57" s="111"/>
      <c r="M57" s="4"/>
      <c r="N57" s="4"/>
      <c r="O57" s="43"/>
      <c r="P57" s="8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14"/>
      <c r="AF57" s="5"/>
      <c r="AI57" s="5"/>
      <c r="AJ57" s="5"/>
      <c r="AN57" s="14"/>
      <c r="AO57" s="5"/>
      <c r="AP57" s="5"/>
      <c r="AR57" s="5"/>
      <c r="AU57" s="5"/>
      <c r="AV57" s="5"/>
      <c r="AW57" s="5"/>
      <c r="AZ57" s="5"/>
      <c r="BA57" s="5"/>
      <c r="BC57" s="5"/>
      <c r="BD57" s="5"/>
      <c r="BF57" s="5"/>
      <c r="BK57" s="5"/>
      <c r="BW57" s="14"/>
      <c r="CD57" s="5"/>
      <c r="CF57" s="5"/>
    </row>
    <row r="58" spans="1:84" x14ac:dyDescent="0.3">
      <c r="A58" s="8"/>
      <c r="B58" s="8"/>
      <c r="E58" s="4"/>
      <c r="G58" s="4"/>
      <c r="H58" s="18"/>
      <c r="I58" s="18"/>
      <c r="J58" s="18"/>
      <c r="K58" s="18"/>
      <c r="L58" s="111"/>
      <c r="M58" s="4"/>
      <c r="N58" s="4"/>
      <c r="O58" s="43"/>
      <c r="P58" s="8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14"/>
      <c r="AF58" s="5"/>
      <c r="AI58" s="5"/>
      <c r="AJ58" s="5"/>
      <c r="AN58" s="14"/>
      <c r="AO58" s="5"/>
      <c r="AP58" s="5"/>
      <c r="AR58" s="5"/>
      <c r="AU58" s="5"/>
      <c r="AV58" s="5"/>
      <c r="AW58" s="5"/>
      <c r="AZ58" s="5"/>
      <c r="BA58" s="5"/>
      <c r="BC58" s="5"/>
      <c r="BD58" s="5"/>
      <c r="BF58" s="5"/>
      <c r="BK58" s="5"/>
      <c r="BW58" s="14"/>
      <c r="CD58" s="5"/>
      <c r="CF58" s="5"/>
    </row>
    <row r="59" spans="1:84" x14ac:dyDescent="0.3">
      <c r="A59" s="8"/>
      <c r="B59" s="8"/>
      <c r="E59" s="4"/>
      <c r="G59" s="4"/>
      <c r="H59" s="18"/>
      <c r="I59" s="18"/>
      <c r="J59" s="18"/>
      <c r="K59" s="18"/>
      <c r="L59" s="111"/>
      <c r="M59" s="4"/>
      <c r="N59" s="4"/>
      <c r="O59" s="43"/>
      <c r="P59" s="8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14"/>
      <c r="AF59" s="5"/>
      <c r="AI59" s="5"/>
      <c r="AJ59" s="5"/>
      <c r="AN59" s="14"/>
      <c r="AO59" s="5"/>
      <c r="AP59" s="5"/>
      <c r="AR59" s="5"/>
      <c r="AU59" s="5"/>
      <c r="AV59" s="5"/>
      <c r="AW59" s="5"/>
      <c r="AZ59" s="5"/>
      <c r="BA59" s="5"/>
      <c r="BC59" s="5"/>
      <c r="BD59" s="5"/>
      <c r="BF59" s="5"/>
      <c r="BK59" s="5"/>
      <c r="BW59" s="14"/>
      <c r="CD59" s="5"/>
      <c r="CF59" s="5"/>
    </row>
    <row r="60" spans="1:84" x14ac:dyDescent="0.3">
      <c r="A60" s="8"/>
      <c r="B60" s="8"/>
      <c r="E60" s="4"/>
      <c r="G60" s="4"/>
      <c r="H60" s="18"/>
      <c r="I60" s="18"/>
      <c r="J60" s="18"/>
      <c r="K60" s="18"/>
      <c r="L60" s="111"/>
      <c r="M60" s="4"/>
      <c r="N60" s="4"/>
      <c r="O60" s="43"/>
      <c r="P60" s="8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14"/>
      <c r="AF60" s="5"/>
      <c r="AI60" s="5"/>
      <c r="AJ60" s="5"/>
      <c r="AN60" s="14"/>
      <c r="AO60" s="5"/>
      <c r="AP60" s="5"/>
      <c r="AR60" s="5"/>
      <c r="AU60" s="5"/>
      <c r="AV60" s="5"/>
      <c r="AW60" s="5"/>
      <c r="AZ60" s="5"/>
      <c r="BA60" s="5"/>
      <c r="BC60" s="5"/>
      <c r="BD60" s="5"/>
      <c r="BF60" s="5"/>
      <c r="BK60" s="5"/>
      <c r="BW60" s="14"/>
      <c r="CD60" s="5"/>
      <c r="CF60" s="5"/>
    </row>
    <row r="61" spans="1:84" x14ac:dyDescent="0.3">
      <c r="A61" s="8"/>
      <c r="B61" s="8"/>
      <c r="E61" s="4"/>
      <c r="G61" s="4"/>
      <c r="H61" s="18"/>
      <c r="I61" s="18"/>
      <c r="J61" s="18"/>
      <c r="K61" s="18"/>
      <c r="L61" s="111"/>
      <c r="M61" s="4"/>
      <c r="N61" s="4"/>
      <c r="O61" s="43"/>
      <c r="P61" s="8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14"/>
      <c r="AF61" s="5"/>
      <c r="AI61" s="5"/>
      <c r="AJ61" s="5"/>
      <c r="AN61" s="14"/>
      <c r="AO61" s="5"/>
      <c r="AP61" s="5"/>
      <c r="AR61" s="5"/>
      <c r="AU61" s="5"/>
      <c r="AV61" s="5"/>
      <c r="AW61" s="5"/>
      <c r="AZ61" s="5"/>
      <c r="BA61" s="5"/>
      <c r="BC61" s="5"/>
      <c r="BD61" s="5"/>
      <c r="BF61" s="5"/>
      <c r="BK61" s="5"/>
      <c r="BW61" s="14"/>
      <c r="CD61" s="5"/>
      <c r="CF61" s="5"/>
    </row>
    <row r="62" spans="1:84" x14ac:dyDescent="0.3">
      <c r="A62" s="8"/>
      <c r="B62" s="8"/>
      <c r="E62" s="4"/>
      <c r="G62" s="4"/>
      <c r="H62" s="18"/>
      <c r="I62" s="18"/>
      <c r="J62" s="18"/>
      <c r="K62" s="18"/>
      <c r="L62" s="111"/>
      <c r="M62" s="4"/>
      <c r="N62" s="4"/>
      <c r="O62" s="43"/>
      <c r="P62" s="8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14"/>
      <c r="AF62" s="5"/>
      <c r="AI62" s="5"/>
      <c r="AJ62" s="5"/>
      <c r="AN62" s="14"/>
      <c r="AO62" s="5"/>
      <c r="AP62" s="5"/>
      <c r="AR62" s="5"/>
      <c r="AU62" s="5"/>
      <c r="AV62" s="5"/>
      <c r="AW62" s="5"/>
      <c r="AZ62" s="5"/>
      <c r="BA62" s="5"/>
      <c r="BC62" s="5"/>
      <c r="BD62" s="5"/>
      <c r="BF62" s="5"/>
      <c r="BK62" s="5"/>
      <c r="BW62" s="14"/>
      <c r="CD62" s="5"/>
      <c r="CF62" s="5"/>
    </row>
    <row r="63" spans="1:84" x14ac:dyDescent="0.3">
      <c r="A63" s="8"/>
      <c r="B63" s="8"/>
      <c r="E63" s="4"/>
      <c r="G63" s="4"/>
      <c r="H63" s="18"/>
      <c r="I63" s="18"/>
      <c r="J63" s="18"/>
      <c r="K63" s="18"/>
      <c r="L63" s="111"/>
      <c r="M63" s="4"/>
      <c r="N63" s="4"/>
      <c r="O63" s="43"/>
      <c r="P63" s="8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14"/>
      <c r="AF63" s="5"/>
      <c r="AI63" s="5"/>
      <c r="AJ63" s="5"/>
      <c r="AN63" s="14"/>
      <c r="AO63" s="5"/>
      <c r="AP63" s="5"/>
      <c r="AR63" s="5"/>
      <c r="AU63" s="5"/>
      <c r="AV63" s="5"/>
      <c r="AW63" s="5"/>
      <c r="AZ63" s="5"/>
      <c r="BA63" s="5"/>
      <c r="BC63" s="5"/>
      <c r="BD63" s="5"/>
      <c r="BF63" s="5"/>
      <c r="BK63" s="5"/>
      <c r="BW63" s="14"/>
      <c r="CD63" s="5"/>
      <c r="CF63" s="5"/>
    </row>
    <row r="64" spans="1:84" x14ac:dyDescent="0.3">
      <c r="A64" s="8"/>
      <c r="B64" s="8"/>
      <c r="E64" s="4"/>
      <c r="G64" s="4"/>
      <c r="H64" s="18"/>
      <c r="I64" s="18"/>
      <c r="J64" s="18"/>
      <c r="K64" s="18"/>
      <c r="L64" s="111"/>
      <c r="M64" s="4"/>
      <c r="N64" s="4"/>
      <c r="O64" s="43"/>
      <c r="P64" s="8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14"/>
      <c r="AF64" s="5"/>
      <c r="AI64" s="5"/>
      <c r="AJ64" s="5"/>
      <c r="AN64" s="14"/>
      <c r="AO64" s="5"/>
      <c r="AP64" s="5"/>
      <c r="AR64" s="5"/>
      <c r="AU64" s="5"/>
      <c r="AV64" s="5"/>
      <c r="AW64" s="5"/>
      <c r="AZ64" s="5"/>
      <c r="BA64" s="5"/>
      <c r="BC64" s="5"/>
      <c r="BD64" s="5"/>
      <c r="BF64" s="5"/>
      <c r="BK64" s="5"/>
      <c r="BW64" s="14"/>
      <c r="CD64" s="5"/>
      <c r="CF64" s="5"/>
    </row>
    <row r="65" spans="1:84" x14ac:dyDescent="0.3">
      <c r="A65" s="8"/>
      <c r="B65" s="8"/>
      <c r="E65" s="4"/>
      <c r="G65" s="4"/>
      <c r="H65" s="18"/>
      <c r="I65" s="18"/>
      <c r="J65" s="18"/>
      <c r="K65" s="18"/>
      <c r="L65" s="111"/>
      <c r="M65" s="4"/>
      <c r="N65" s="4"/>
      <c r="O65" s="43"/>
      <c r="P65" s="8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14"/>
      <c r="AF65" s="5"/>
      <c r="AI65" s="5"/>
      <c r="AJ65" s="5"/>
      <c r="AN65" s="14"/>
      <c r="AO65" s="5"/>
      <c r="AP65" s="5"/>
      <c r="AR65" s="5"/>
      <c r="AU65" s="5"/>
      <c r="AV65" s="5"/>
      <c r="AW65" s="5"/>
      <c r="AZ65" s="5"/>
      <c r="BA65" s="5"/>
      <c r="BC65" s="5"/>
      <c r="BD65" s="5"/>
      <c r="BF65" s="5"/>
      <c r="BK65" s="5"/>
      <c r="BW65" s="14"/>
      <c r="CD65" s="5"/>
      <c r="CF65" s="5"/>
    </row>
    <row r="66" spans="1:84" x14ac:dyDescent="0.3">
      <c r="A66" s="8"/>
      <c r="B66" s="8"/>
      <c r="E66" s="4"/>
      <c r="G66" s="4"/>
      <c r="H66" s="18"/>
      <c r="I66" s="18"/>
      <c r="J66" s="18"/>
      <c r="K66" s="18"/>
      <c r="L66" s="111"/>
      <c r="M66" s="4"/>
      <c r="N66" s="4"/>
      <c r="O66" s="43"/>
      <c r="P66" s="8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14"/>
      <c r="AF66" s="5"/>
      <c r="AI66" s="5"/>
      <c r="AJ66" s="5"/>
      <c r="AN66" s="14"/>
      <c r="AO66" s="5"/>
      <c r="AP66" s="5"/>
      <c r="AR66" s="5"/>
      <c r="AU66" s="5"/>
      <c r="AV66" s="5"/>
      <c r="AW66" s="5"/>
      <c r="AZ66" s="5"/>
      <c r="BA66" s="5"/>
      <c r="BC66" s="5"/>
      <c r="BD66" s="5"/>
      <c r="BF66" s="5"/>
      <c r="BK66" s="5"/>
      <c r="BW66" s="14"/>
      <c r="CD66" s="5"/>
      <c r="CF66" s="5"/>
    </row>
    <row r="67" spans="1:84" x14ac:dyDescent="0.3">
      <c r="A67" s="8"/>
      <c r="B67" s="8"/>
      <c r="E67" s="4"/>
      <c r="G67" s="4"/>
      <c r="H67" s="18"/>
      <c r="I67" s="18"/>
      <c r="J67" s="18"/>
      <c r="K67" s="18"/>
      <c r="L67" s="111"/>
      <c r="M67" s="4"/>
      <c r="N67" s="4"/>
      <c r="O67" s="43"/>
      <c r="P67" s="8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14"/>
      <c r="AF67" s="5"/>
      <c r="AI67" s="5"/>
      <c r="AJ67" s="5"/>
      <c r="AN67" s="14"/>
      <c r="AO67" s="5"/>
      <c r="AP67" s="5"/>
      <c r="AR67" s="5"/>
      <c r="AU67" s="5"/>
      <c r="AV67" s="5"/>
      <c r="AW67" s="5"/>
      <c r="AZ67" s="5"/>
      <c r="BA67" s="5"/>
      <c r="BC67" s="5"/>
      <c r="BD67" s="5"/>
      <c r="BF67" s="5"/>
      <c r="BK67" s="5"/>
      <c r="BW67" s="14"/>
      <c r="CD67" s="5"/>
      <c r="CF67" s="5"/>
    </row>
    <row r="68" spans="1:84" x14ac:dyDescent="0.3">
      <c r="A68" s="8"/>
      <c r="B68" s="8"/>
      <c r="E68" s="4"/>
      <c r="G68" s="4"/>
      <c r="H68" s="18"/>
      <c r="I68" s="18"/>
      <c r="J68" s="18"/>
      <c r="K68" s="18"/>
      <c r="L68" s="111"/>
      <c r="M68" s="4"/>
      <c r="N68" s="4"/>
      <c r="O68" s="43"/>
      <c r="P68" s="8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14"/>
      <c r="AF68" s="5"/>
      <c r="AI68" s="5"/>
      <c r="AJ68" s="5"/>
      <c r="AN68" s="14"/>
      <c r="AO68" s="5"/>
      <c r="AP68" s="5"/>
      <c r="AR68" s="5"/>
      <c r="AU68" s="5"/>
      <c r="AV68" s="5"/>
      <c r="AW68" s="5"/>
      <c r="AZ68" s="5"/>
      <c r="BA68" s="5"/>
      <c r="BC68" s="5"/>
      <c r="BD68" s="5"/>
      <c r="BF68" s="5"/>
      <c r="BK68" s="5"/>
      <c r="BW68" s="14"/>
      <c r="CD68" s="5"/>
      <c r="CF68" s="5"/>
    </row>
    <row r="69" spans="1:84" x14ac:dyDescent="0.3">
      <c r="A69" s="8"/>
      <c r="B69" s="8"/>
      <c r="E69" s="4"/>
      <c r="G69" s="4"/>
      <c r="H69" s="18"/>
      <c r="I69" s="18"/>
      <c r="J69" s="18"/>
      <c r="K69" s="18"/>
      <c r="L69" s="111"/>
      <c r="M69" s="4"/>
      <c r="N69" s="4"/>
      <c r="O69" s="43"/>
      <c r="P69" s="8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14"/>
      <c r="AF69" s="5"/>
      <c r="AI69" s="5"/>
      <c r="AJ69" s="5"/>
      <c r="AN69" s="14"/>
      <c r="AO69" s="5"/>
      <c r="AP69" s="5"/>
      <c r="AR69" s="5"/>
      <c r="AU69" s="5"/>
      <c r="AV69" s="5"/>
      <c r="AW69" s="5"/>
      <c r="AZ69" s="5"/>
      <c r="BA69" s="5"/>
      <c r="BC69" s="5"/>
      <c r="BD69" s="5"/>
      <c r="BF69" s="5"/>
      <c r="BK69" s="5"/>
      <c r="BW69" s="14"/>
      <c r="CD69" s="5"/>
      <c r="CF69" s="5"/>
    </row>
    <row r="70" spans="1:84" x14ac:dyDescent="0.3">
      <c r="A70" s="8"/>
      <c r="B70" s="8"/>
      <c r="E70" s="4"/>
      <c r="G70" s="4"/>
      <c r="H70" s="18"/>
      <c r="I70" s="18"/>
      <c r="J70" s="18"/>
      <c r="K70" s="18"/>
      <c r="L70" s="111"/>
      <c r="M70" s="4"/>
      <c r="N70" s="4"/>
      <c r="O70" s="43"/>
      <c r="P70" s="8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14"/>
      <c r="AF70" s="5"/>
      <c r="AI70" s="5"/>
      <c r="AJ70" s="5"/>
      <c r="AN70" s="14"/>
      <c r="AO70" s="5"/>
      <c r="AP70" s="5"/>
      <c r="AR70" s="5"/>
      <c r="AU70" s="5"/>
      <c r="AV70" s="5"/>
      <c r="AW70" s="5"/>
      <c r="AZ70" s="5"/>
      <c r="BA70" s="5"/>
      <c r="BC70" s="5"/>
      <c r="BD70" s="5"/>
      <c r="BF70" s="5"/>
      <c r="BK70" s="5"/>
      <c r="BW70" s="14"/>
      <c r="CD70" s="5"/>
      <c r="CF70" s="5"/>
    </row>
    <row r="71" spans="1:84" x14ac:dyDescent="0.3">
      <c r="A71" s="8"/>
      <c r="B71" s="8"/>
      <c r="D71" s="4"/>
      <c r="E71" s="4"/>
      <c r="G71" s="4"/>
      <c r="H71" s="18"/>
      <c r="I71" s="18"/>
      <c r="J71" s="18"/>
      <c r="K71" s="18"/>
      <c r="L71" s="111"/>
      <c r="M71" s="4"/>
      <c r="N71" s="4"/>
      <c r="O71" s="43"/>
      <c r="P71" s="8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14"/>
      <c r="AF71" s="5"/>
      <c r="AI71" s="5"/>
      <c r="AJ71" s="5"/>
      <c r="AN71" s="14"/>
      <c r="AO71" s="5"/>
      <c r="AP71" s="5"/>
      <c r="AR71" s="5"/>
      <c r="AU71" s="5"/>
      <c r="AV71" s="5"/>
      <c r="AW71" s="5"/>
      <c r="AZ71" s="5"/>
      <c r="BA71" s="5"/>
      <c r="BC71" s="5"/>
      <c r="BD71" s="5"/>
      <c r="BF71" s="5"/>
      <c r="BK71" s="5"/>
      <c r="BW71" s="14"/>
      <c r="CD71" s="5"/>
      <c r="CF71" s="5"/>
    </row>
    <row r="72" spans="1:84" x14ac:dyDescent="0.3">
      <c r="A72" s="8"/>
      <c r="B72" s="8"/>
      <c r="D72" s="4"/>
      <c r="E72" s="4"/>
      <c r="G72" s="4"/>
      <c r="H72" s="18"/>
      <c r="I72" s="18"/>
      <c r="J72" s="18"/>
      <c r="K72" s="18"/>
      <c r="L72" s="111"/>
      <c r="M72" s="4"/>
      <c r="N72" s="4"/>
      <c r="O72" s="43"/>
      <c r="P72" s="8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14"/>
      <c r="AF72" s="5"/>
      <c r="AI72" s="5"/>
      <c r="AJ72" s="5"/>
      <c r="AN72" s="14"/>
      <c r="AO72" s="5"/>
      <c r="AP72" s="5"/>
      <c r="AR72" s="5"/>
      <c r="AU72" s="5"/>
      <c r="AV72" s="5"/>
      <c r="AW72" s="5"/>
      <c r="AZ72" s="5"/>
      <c r="BA72" s="5"/>
      <c r="BC72" s="5"/>
      <c r="BD72" s="5"/>
      <c r="BF72" s="5"/>
      <c r="BK72" s="5"/>
      <c r="BW72" s="14"/>
      <c r="CD72" s="5"/>
      <c r="CF72" s="5"/>
    </row>
    <row r="73" spans="1:84" x14ac:dyDescent="0.3">
      <c r="A73" s="8"/>
      <c r="B73" s="8"/>
      <c r="D73" s="4"/>
      <c r="E73" s="4"/>
      <c r="G73" s="4"/>
      <c r="H73" s="18"/>
      <c r="I73" s="18"/>
      <c r="J73" s="18"/>
      <c r="K73" s="18"/>
      <c r="L73" s="111"/>
      <c r="M73" s="4"/>
      <c r="N73" s="4"/>
      <c r="O73" s="43"/>
      <c r="P73" s="8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14"/>
      <c r="AF73" s="5"/>
      <c r="AI73" s="5"/>
      <c r="AJ73" s="5"/>
      <c r="AN73" s="14"/>
      <c r="AO73" s="5"/>
      <c r="AP73" s="5"/>
      <c r="AR73" s="5"/>
      <c r="AU73" s="5"/>
      <c r="AV73" s="5"/>
      <c r="AW73" s="5"/>
      <c r="AZ73" s="5"/>
      <c r="BA73" s="5"/>
      <c r="BC73" s="5"/>
      <c r="BD73" s="5"/>
      <c r="BF73" s="5"/>
      <c r="BK73" s="5"/>
      <c r="BW73" s="14"/>
      <c r="CD73" s="5"/>
      <c r="CF73" s="5"/>
    </row>
    <row r="74" spans="1:84" x14ac:dyDescent="0.3">
      <c r="A74" s="8"/>
      <c r="B74" s="8"/>
      <c r="D74" s="4"/>
      <c r="E74" s="4"/>
      <c r="G74" s="4"/>
      <c r="H74" s="18"/>
      <c r="I74" s="18"/>
      <c r="J74" s="18"/>
      <c r="K74" s="18"/>
      <c r="L74" s="111"/>
      <c r="M74" s="4"/>
      <c r="N74" s="4"/>
      <c r="O74" s="43"/>
      <c r="P74" s="8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14"/>
      <c r="AF74" s="5"/>
      <c r="AI74" s="5"/>
      <c r="AJ74" s="5"/>
      <c r="AN74" s="14"/>
      <c r="AO74" s="5"/>
      <c r="AP74" s="5"/>
      <c r="AR74" s="5"/>
      <c r="AU74" s="5"/>
      <c r="AV74" s="5"/>
      <c r="AW74" s="5"/>
      <c r="AZ74" s="5"/>
      <c r="BA74" s="5"/>
      <c r="BC74" s="5"/>
      <c r="BD74" s="5"/>
      <c r="BF74" s="5"/>
      <c r="BK74" s="5"/>
      <c r="BW74" s="14"/>
      <c r="CD74" s="5"/>
      <c r="CF74" s="5"/>
    </row>
    <row r="75" spans="1:84" x14ac:dyDescent="0.3">
      <c r="A75" s="8"/>
      <c r="B75" s="8"/>
      <c r="D75" s="4"/>
      <c r="E75" s="4"/>
      <c r="G75" s="4"/>
      <c r="H75" s="18"/>
      <c r="I75" s="18"/>
      <c r="J75" s="18"/>
      <c r="K75" s="18"/>
      <c r="L75" s="111"/>
      <c r="M75" s="4"/>
      <c r="N75" s="4"/>
      <c r="O75" s="43"/>
      <c r="P75" s="8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14"/>
      <c r="AF75" s="5"/>
      <c r="AI75" s="5"/>
      <c r="AJ75" s="5"/>
      <c r="AN75" s="14"/>
      <c r="AO75" s="5"/>
      <c r="AP75" s="5"/>
      <c r="AR75" s="5"/>
      <c r="AU75" s="5"/>
      <c r="AV75" s="5"/>
      <c r="AW75" s="5"/>
      <c r="AZ75" s="5"/>
      <c r="BA75" s="5"/>
      <c r="BC75" s="5"/>
      <c r="BD75" s="5"/>
      <c r="BF75" s="5"/>
      <c r="BK75" s="5"/>
      <c r="BW75" s="14"/>
      <c r="CD75" s="5"/>
      <c r="CF75" s="5"/>
    </row>
    <row r="76" spans="1:84" x14ac:dyDescent="0.3">
      <c r="A76" s="8"/>
      <c r="B76" s="8"/>
      <c r="D76" s="4"/>
      <c r="E76" s="4"/>
      <c r="G76" s="4"/>
      <c r="H76" s="18"/>
      <c r="I76" s="18"/>
      <c r="J76" s="18"/>
      <c r="K76" s="18"/>
      <c r="L76" s="111"/>
      <c r="M76" s="4"/>
      <c r="N76" s="4"/>
      <c r="O76" s="43"/>
      <c r="P76" s="8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14"/>
      <c r="AF76" s="5"/>
      <c r="AI76" s="5"/>
      <c r="AJ76" s="5"/>
      <c r="AN76" s="14"/>
      <c r="AO76" s="5"/>
      <c r="AP76" s="5"/>
      <c r="AR76" s="5"/>
      <c r="AU76" s="5"/>
      <c r="AV76" s="5"/>
      <c r="AW76" s="5"/>
      <c r="AZ76" s="5"/>
      <c r="BA76" s="5"/>
      <c r="BC76" s="5"/>
      <c r="BD76" s="5"/>
      <c r="BF76" s="5"/>
      <c r="BK76" s="5"/>
      <c r="BW76" s="14"/>
      <c r="CD76" s="5"/>
      <c r="CF76" s="5"/>
    </row>
    <row r="77" spans="1:84" x14ac:dyDescent="0.3">
      <c r="A77" s="8"/>
      <c r="B77" s="8"/>
      <c r="D77" s="4"/>
      <c r="E77" s="4"/>
      <c r="G77" s="4"/>
      <c r="H77" s="18"/>
      <c r="I77" s="18"/>
      <c r="J77" s="18"/>
      <c r="K77" s="18"/>
      <c r="L77" s="111"/>
      <c r="M77" s="4"/>
      <c r="N77" s="4"/>
      <c r="O77" s="43"/>
      <c r="P77" s="8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14"/>
      <c r="AF77" s="5"/>
      <c r="AI77" s="5"/>
      <c r="AJ77" s="5"/>
      <c r="AN77" s="14"/>
      <c r="AO77" s="5"/>
      <c r="AP77" s="5"/>
      <c r="AR77" s="5"/>
      <c r="AU77" s="5"/>
      <c r="AV77" s="5"/>
      <c r="AW77" s="5"/>
      <c r="AZ77" s="5"/>
      <c r="BA77" s="5"/>
      <c r="BC77" s="5"/>
      <c r="BD77" s="5"/>
      <c r="BF77" s="5"/>
      <c r="BK77" s="5"/>
      <c r="BW77" s="14"/>
      <c r="CD77" s="5"/>
      <c r="CF77" s="5"/>
    </row>
    <row r="78" spans="1:84" x14ac:dyDescent="0.3">
      <c r="A78" s="8"/>
      <c r="B78" s="8"/>
      <c r="D78" s="4"/>
      <c r="E78" s="4"/>
      <c r="G78" s="4"/>
      <c r="H78" s="18"/>
      <c r="I78" s="18"/>
      <c r="J78" s="18"/>
      <c r="K78" s="18"/>
      <c r="L78" s="111"/>
      <c r="M78" s="4"/>
      <c r="N78" s="4"/>
      <c r="O78" s="43"/>
      <c r="P78" s="8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14"/>
      <c r="AF78" s="5"/>
      <c r="AI78" s="5"/>
      <c r="AJ78" s="5"/>
      <c r="AN78" s="14"/>
      <c r="AO78" s="5"/>
      <c r="AP78" s="5"/>
      <c r="AR78" s="5"/>
      <c r="AU78" s="5"/>
      <c r="AV78" s="5"/>
      <c r="AW78" s="5"/>
      <c r="AZ78" s="5"/>
      <c r="BA78" s="5"/>
      <c r="BC78" s="5"/>
      <c r="BD78" s="5"/>
      <c r="BF78" s="5"/>
      <c r="BK78" s="5"/>
      <c r="BW78" s="14"/>
      <c r="CD78" s="5"/>
      <c r="CF78" s="5"/>
    </row>
    <row r="79" spans="1:84" x14ac:dyDescent="0.3">
      <c r="A79" s="8"/>
      <c r="B79" s="8"/>
      <c r="D79" s="4"/>
      <c r="E79" s="4"/>
      <c r="G79" s="4"/>
      <c r="H79" s="18"/>
      <c r="I79" s="18"/>
      <c r="J79" s="18"/>
      <c r="K79" s="18"/>
      <c r="L79" s="111"/>
      <c r="M79" s="4"/>
      <c r="N79" s="4"/>
      <c r="O79" s="43"/>
      <c r="P79" s="8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14"/>
      <c r="AF79" s="5"/>
      <c r="AI79" s="5"/>
      <c r="AJ79" s="5"/>
      <c r="AN79" s="14"/>
      <c r="AO79" s="5"/>
      <c r="AP79" s="5"/>
      <c r="AR79" s="5"/>
      <c r="AU79" s="5"/>
      <c r="AV79" s="5"/>
      <c r="AW79" s="5"/>
      <c r="AZ79" s="5"/>
      <c r="BA79" s="5"/>
      <c r="BC79" s="5"/>
      <c r="BD79" s="5"/>
      <c r="BF79" s="5"/>
      <c r="BK79" s="5"/>
      <c r="BW79" s="14"/>
      <c r="CD79" s="5"/>
      <c r="CF79" s="5"/>
    </row>
    <row r="80" spans="1:84" x14ac:dyDescent="0.3">
      <c r="A80" s="8"/>
      <c r="B80" s="8"/>
      <c r="D80" s="4"/>
      <c r="E80" s="4"/>
      <c r="G80" s="4"/>
      <c r="H80" s="18"/>
      <c r="I80" s="18"/>
      <c r="J80" s="18"/>
      <c r="K80" s="18"/>
      <c r="L80" s="111"/>
      <c r="M80" s="4"/>
      <c r="N80" s="4"/>
      <c r="O80" s="43"/>
      <c r="P80" s="8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14"/>
      <c r="AF80" s="5"/>
      <c r="AI80" s="5"/>
      <c r="AJ80" s="5"/>
      <c r="AN80" s="14"/>
      <c r="AO80" s="5"/>
      <c r="AP80" s="5"/>
      <c r="AR80" s="5"/>
      <c r="AU80" s="5"/>
      <c r="AV80" s="5"/>
      <c r="AW80" s="5"/>
      <c r="AZ80" s="5"/>
      <c r="BA80" s="5"/>
      <c r="BC80" s="5"/>
      <c r="BD80" s="5"/>
      <c r="BF80" s="5"/>
      <c r="BK80" s="5"/>
      <c r="BW80" s="14"/>
      <c r="CD80" s="5"/>
      <c r="CF80" s="5"/>
    </row>
    <row r="81" spans="1:84" x14ac:dyDescent="0.3">
      <c r="A81" s="8"/>
      <c r="B81" s="8"/>
      <c r="D81" s="4"/>
      <c r="E81" s="4"/>
      <c r="G81" s="4"/>
      <c r="H81" s="18"/>
      <c r="I81" s="18"/>
      <c r="J81" s="18"/>
      <c r="K81" s="18"/>
      <c r="L81" s="111"/>
      <c r="M81" s="4"/>
      <c r="N81" s="4"/>
      <c r="O81" s="43"/>
      <c r="P81" s="8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14"/>
      <c r="AF81" s="5"/>
      <c r="AI81" s="5"/>
      <c r="AJ81" s="5"/>
      <c r="AN81" s="14"/>
      <c r="AO81" s="5"/>
      <c r="AP81" s="5"/>
      <c r="AR81" s="5"/>
      <c r="AU81" s="5"/>
      <c r="AV81" s="5"/>
      <c r="AW81" s="5"/>
      <c r="AZ81" s="5"/>
      <c r="BA81" s="5"/>
      <c r="BC81" s="5"/>
      <c r="BD81" s="5"/>
      <c r="BF81" s="5"/>
      <c r="BK81" s="5"/>
      <c r="BW81" s="14"/>
      <c r="CD81" s="5"/>
      <c r="CF81" s="5"/>
    </row>
    <row r="82" spans="1:84" x14ac:dyDescent="0.3">
      <c r="A82" s="8"/>
      <c r="B82" s="8"/>
      <c r="D82" s="4"/>
      <c r="E82" s="4"/>
      <c r="G82" s="4"/>
      <c r="H82" s="18"/>
      <c r="I82" s="18"/>
      <c r="J82" s="18"/>
      <c r="K82" s="18"/>
      <c r="L82" s="111"/>
      <c r="M82" s="4"/>
      <c r="N82" s="4"/>
      <c r="O82" s="43"/>
      <c r="P82" s="8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14"/>
      <c r="AF82" s="5"/>
      <c r="AI82" s="5"/>
      <c r="AJ82" s="5"/>
      <c r="AN82" s="14"/>
      <c r="AO82" s="5"/>
      <c r="AP82" s="5"/>
      <c r="AR82" s="5"/>
      <c r="AU82" s="5"/>
      <c r="AV82" s="5"/>
      <c r="AW82" s="5"/>
      <c r="AZ82" s="5"/>
      <c r="BA82" s="5"/>
      <c r="BC82" s="5"/>
      <c r="BD82" s="5"/>
      <c r="BF82" s="5"/>
      <c r="BK82" s="5"/>
      <c r="BW82" s="14"/>
      <c r="CD82" s="5"/>
      <c r="CF82" s="5"/>
    </row>
    <row r="83" spans="1:84" x14ac:dyDescent="0.3">
      <c r="A83" s="8"/>
      <c r="B83" s="8"/>
      <c r="D83" s="4"/>
      <c r="E83" s="4"/>
      <c r="G83" s="4"/>
      <c r="H83" s="18"/>
      <c r="I83" s="18"/>
      <c r="J83" s="18"/>
      <c r="K83" s="18"/>
      <c r="L83" s="111"/>
      <c r="M83" s="4"/>
      <c r="N83" s="4"/>
      <c r="O83" s="43"/>
      <c r="P83" s="8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14"/>
      <c r="AF83" s="5"/>
      <c r="AI83" s="5"/>
      <c r="AJ83" s="5"/>
      <c r="AN83" s="14"/>
      <c r="AO83" s="5"/>
      <c r="AP83" s="5"/>
      <c r="AR83" s="5"/>
      <c r="AU83" s="5"/>
      <c r="AV83" s="5"/>
      <c r="AW83" s="5"/>
      <c r="AZ83" s="5"/>
      <c r="BA83" s="5"/>
      <c r="BC83" s="5"/>
      <c r="BD83" s="5"/>
      <c r="BF83" s="5"/>
      <c r="BK83" s="5"/>
      <c r="BW83" s="14"/>
      <c r="CD83" s="5"/>
      <c r="CF83" s="5"/>
    </row>
    <row r="84" spans="1:84" x14ac:dyDescent="0.3">
      <c r="A84" s="8"/>
      <c r="B84" s="8"/>
      <c r="D84" s="4"/>
      <c r="E84" s="4"/>
      <c r="G84" s="4"/>
      <c r="H84" s="18"/>
      <c r="I84" s="18"/>
      <c r="J84" s="18"/>
      <c r="K84" s="18"/>
      <c r="L84" s="111"/>
      <c r="M84" s="4"/>
      <c r="N84" s="4"/>
      <c r="O84" s="43"/>
      <c r="P84" s="8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14"/>
      <c r="AF84" s="5"/>
      <c r="AI84" s="5"/>
      <c r="AJ84" s="5"/>
      <c r="AN84" s="14"/>
      <c r="AO84" s="5"/>
      <c r="AP84" s="5"/>
      <c r="AR84" s="5"/>
      <c r="AU84" s="5"/>
      <c r="AV84" s="5"/>
      <c r="AW84" s="5"/>
      <c r="AZ84" s="5"/>
      <c r="BA84" s="5"/>
      <c r="BC84" s="5"/>
      <c r="BD84" s="5"/>
      <c r="BF84" s="5"/>
      <c r="BK84" s="5"/>
      <c r="BW84" s="14"/>
      <c r="CD84" s="5"/>
      <c r="CF84" s="5"/>
    </row>
    <row r="85" spans="1:84" x14ac:dyDescent="0.3">
      <c r="A85" s="8"/>
      <c r="B85" s="8"/>
      <c r="D85" s="4"/>
      <c r="E85" s="4"/>
      <c r="G85" s="4"/>
      <c r="H85" s="18"/>
      <c r="I85" s="18"/>
      <c r="J85" s="18"/>
      <c r="K85" s="18"/>
      <c r="L85" s="111"/>
      <c r="M85" s="4"/>
      <c r="N85" s="4"/>
      <c r="O85" s="43"/>
      <c r="P85" s="8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14"/>
      <c r="AF85" s="5"/>
      <c r="AI85" s="5"/>
      <c r="AJ85" s="5"/>
      <c r="AN85" s="14"/>
      <c r="AO85" s="5"/>
      <c r="AP85" s="5"/>
      <c r="AR85" s="5"/>
      <c r="AU85" s="5"/>
      <c r="AV85" s="5"/>
      <c r="AW85" s="5"/>
      <c r="AZ85" s="5"/>
      <c r="BA85" s="5"/>
      <c r="BC85" s="5"/>
      <c r="BD85" s="5"/>
      <c r="BF85" s="5"/>
      <c r="BK85" s="5"/>
      <c r="BW85" s="14"/>
      <c r="CD85" s="5"/>
      <c r="CF85" s="5"/>
    </row>
    <row r="86" spans="1:84" x14ac:dyDescent="0.3">
      <c r="A86" s="8"/>
      <c r="B86" s="8"/>
      <c r="D86" s="4"/>
      <c r="E86" s="4"/>
      <c r="G86" s="4"/>
      <c r="H86" s="18"/>
      <c r="I86" s="18"/>
      <c r="J86" s="18"/>
      <c r="K86" s="18"/>
      <c r="L86" s="111"/>
      <c r="M86" s="4"/>
      <c r="N86" s="4"/>
      <c r="O86" s="43"/>
      <c r="P86" s="8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14"/>
      <c r="AF86" s="5"/>
      <c r="AI86" s="5"/>
      <c r="AJ86" s="5"/>
      <c r="AN86" s="14"/>
      <c r="AO86" s="5"/>
      <c r="AP86" s="5"/>
      <c r="AR86" s="5"/>
      <c r="AU86" s="5"/>
      <c r="AV86" s="5"/>
      <c r="AW86" s="5"/>
      <c r="AZ86" s="5"/>
      <c r="BA86" s="5"/>
      <c r="BC86" s="5"/>
      <c r="BD86" s="5"/>
      <c r="BF86" s="5"/>
      <c r="BK86" s="5"/>
      <c r="BW86" s="14"/>
      <c r="CD86" s="5"/>
      <c r="CF86" s="5"/>
    </row>
    <row r="87" spans="1:84" x14ac:dyDescent="0.3">
      <c r="A87" s="8"/>
      <c r="B87" s="8"/>
      <c r="D87" s="4"/>
      <c r="E87" s="4"/>
      <c r="G87" s="4"/>
      <c r="H87" s="18"/>
      <c r="I87" s="18"/>
      <c r="J87" s="18"/>
      <c r="K87" s="18"/>
      <c r="L87" s="111"/>
      <c r="M87" s="4"/>
      <c r="N87" s="4"/>
      <c r="O87" s="43"/>
      <c r="P87" s="8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14"/>
      <c r="AF87" s="5"/>
      <c r="AI87" s="5"/>
      <c r="AJ87" s="5"/>
      <c r="AN87" s="14"/>
      <c r="AO87" s="5"/>
      <c r="AP87" s="5"/>
      <c r="AR87" s="5"/>
      <c r="AU87" s="5"/>
      <c r="AV87" s="5"/>
      <c r="AW87" s="5"/>
      <c r="AZ87" s="5"/>
      <c r="BA87" s="5"/>
      <c r="BC87" s="5"/>
      <c r="BD87" s="5"/>
      <c r="BF87" s="5"/>
      <c r="BK87" s="5"/>
      <c r="BW87" s="14"/>
      <c r="CD87" s="5"/>
      <c r="CF87" s="5"/>
    </row>
    <row r="88" spans="1:84" x14ac:dyDescent="0.3">
      <c r="A88" s="8"/>
      <c r="B88" s="8"/>
      <c r="D88" s="4"/>
      <c r="E88" s="4"/>
      <c r="G88" s="4"/>
      <c r="H88" s="18"/>
      <c r="I88" s="18"/>
      <c r="J88" s="18"/>
      <c r="K88" s="18"/>
      <c r="L88" s="111"/>
      <c r="M88" s="4"/>
      <c r="N88" s="4"/>
      <c r="O88" s="43"/>
      <c r="P88" s="8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14"/>
      <c r="AF88" s="5"/>
      <c r="AI88" s="5"/>
      <c r="AJ88" s="5"/>
      <c r="AN88" s="14"/>
      <c r="AO88" s="5"/>
      <c r="AP88" s="5"/>
      <c r="AR88" s="5"/>
      <c r="AU88" s="5"/>
      <c r="AV88" s="5"/>
      <c r="AW88" s="5"/>
      <c r="AZ88" s="5"/>
      <c r="BA88" s="5"/>
      <c r="BC88" s="5"/>
      <c r="BD88" s="5"/>
      <c r="BF88" s="5"/>
      <c r="BK88" s="5"/>
      <c r="BW88" s="14"/>
      <c r="CD88" s="5"/>
      <c r="CF88" s="5"/>
    </row>
    <row r="89" spans="1:84" x14ac:dyDescent="0.3">
      <c r="A89" s="8"/>
      <c r="B89" s="8"/>
      <c r="D89" s="4"/>
      <c r="E89" s="4"/>
      <c r="G89" s="4"/>
      <c r="H89" s="18"/>
      <c r="I89" s="18"/>
      <c r="J89" s="18"/>
      <c r="K89" s="18"/>
      <c r="L89" s="111"/>
      <c r="M89" s="4"/>
      <c r="N89" s="4"/>
      <c r="O89" s="43"/>
      <c r="P89" s="8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14"/>
      <c r="AF89" s="5"/>
      <c r="AI89" s="5"/>
      <c r="AJ89" s="5"/>
      <c r="AN89" s="14"/>
      <c r="AO89" s="5"/>
      <c r="AP89" s="5"/>
      <c r="AR89" s="5"/>
      <c r="AU89" s="5"/>
      <c r="AV89" s="5"/>
      <c r="AW89" s="5"/>
      <c r="AZ89" s="5"/>
      <c r="BA89" s="5"/>
      <c r="BC89" s="5"/>
      <c r="BD89" s="5"/>
      <c r="BF89" s="5"/>
      <c r="BK89" s="5"/>
      <c r="BW89" s="14"/>
      <c r="CD89" s="5"/>
      <c r="CF89" s="5"/>
    </row>
    <row r="90" spans="1:84" x14ac:dyDescent="0.3">
      <c r="A90" s="8"/>
      <c r="B90" s="8"/>
      <c r="D90" s="4"/>
      <c r="E90" s="4"/>
      <c r="G90" s="4"/>
      <c r="H90" s="18"/>
      <c r="I90" s="18"/>
      <c r="J90" s="18"/>
      <c r="K90" s="18"/>
      <c r="L90" s="111"/>
      <c r="M90" s="4"/>
      <c r="N90" s="4"/>
      <c r="O90" s="43"/>
      <c r="P90" s="8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14"/>
      <c r="AF90" s="5"/>
      <c r="AI90" s="5"/>
      <c r="AJ90" s="5"/>
      <c r="AN90" s="14"/>
      <c r="AO90" s="5"/>
      <c r="AP90" s="5"/>
      <c r="AR90" s="5"/>
      <c r="AU90" s="5"/>
      <c r="AV90" s="5"/>
      <c r="AW90" s="5"/>
      <c r="AZ90" s="5"/>
      <c r="BA90" s="5"/>
      <c r="BC90" s="5"/>
      <c r="BD90" s="5"/>
      <c r="BF90" s="5"/>
      <c r="BK90" s="5"/>
      <c r="BW90" s="14"/>
      <c r="CD90" s="5"/>
      <c r="CF90" s="5"/>
    </row>
    <row r="91" spans="1:84" x14ac:dyDescent="0.3">
      <c r="A91" s="8"/>
      <c r="B91" s="8"/>
      <c r="D91" s="4"/>
      <c r="E91" s="4"/>
      <c r="G91" s="4"/>
      <c r="H91" s="18"/>
      <c r="I91" s="18"/>
      <c r="J91" s="18"/>
      <c r="K91" s="18"/>
      <c r="L91" s="111"/>
      <c r="M91" s="4"/>
      <c r="N91" s="4"/>
      <c r="O91" s="43"/>
      <c r="P91" s="8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14"/>
      <c r="AF91" s="5"/>
      <c r="AI91" s="5"/>
      <c r="AJ91" s="5"/>
      <c r="AN91" s="14"/>
      <c r="AO91" s="5"/>
      <c r="AP91" s="5"/>
      <c r="AR91" s="5"/>
      <c r="AU91" s="5"/>
      <c r="AV91" s="5"/>
      <c r="AW91" s="5"/>
      <c r="AZ91" s="5"/>
      <c r="BA91" s="5"/>
      <c r="BC91" s="5"/>
      <c r="BD91" s="5"/>
      <c r="BF91" s="5"/>
      <c r="BK91" s="5"/>
      <c r="BW91" s="14"/>
      <c r="CD91" s="5"/>
      <c r="CF91" s="5"/>
    </row>
    <row r="92" spans="1:84" x14ac:dyDescent="0.3">
      <c r="A92" s="8"/>
      <c r="B92" s="8"/>
      <c r="D92" s="4"/>
      <c r="E92" s="4"/>
      <c r="G92" s="4"/>
      <c r="H92" s="18"/>
      <c r="I92" s="18"/>
      <c r="J92" s="18"/>
      <c r="K92" s="18"/>
      <c r="L92" s="111"/>
      <c r="M92" s="4"/>
      <c r="N92" s="4"/>
      <c r="O92" s="43"/>
      <c r="P92" s="8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14"/>
      <c r="AF92" s="5"/>
      <c r="AI92" s="5"/>
      <c r="AJ92" s="5"/>
      <c r="AN92" s="14"/>
      <c r="AO92" s="5"/>
      <c r="AP92" s="5"/>
      <c r="AR92" s="5"/>
      <c r="AU92" s="5"/>
      <c r="AV92" s="5"/>
      <c r="AW92" s="5"/>
      <c r="AZ92" s="5"/>
      <c r="BA92" s="5"/>
      <c r="BC92" s="5"/>
      <c r="BD92" s="5"/>
      <c r="BF92" s="5"/>
      <c r="BK92" s="5"/>
      <c r="BW92" s="14"/>
      <c r="CD92" s="5"/>
      <c r="CF92" s="5"/>
    </row>
    <row r="93" spans="1:84" x14ac:dyDescent="0.3">
      <c r="A93" s="8"/>
      <c r="B93" s="8"/>
      <c r="D93" s="4"/>
      <c r="E93" s="4"/>
      <c r="G93" s="4"/>
      <c r="H93" s="18"/>
      <c r="I93" s="18"/>
      <c r="J93" s="18"/>
      <c r="K93" s="18"/>
      <c r="L93" s="111"/>
      <c r="M93" s="4"/>
      <c r="N93" s="4"/>
      <c r="O93" s="43"/>
      <c r="P93" s="8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14"/>
      <c r="AF93" s="5"/>
      <c r="AI93" s="5"/>
      <c r="AJ93" s="5"/>
      <c r="AN93" s="14"/>
      <c r="AO93" s="5"/>
      <c r="AP93" s="5"/>
      <c r="AR93" s="5"/>
      <c r="AU93" s="5"/>
      <c r="AV93" s="5"/>
      <c r="AW93" s="5"/>
      <c r="AZ93" s="5"/>
      <c r="BA93" s="5"/>
      <c r="BC93" s="5"/>
      <c r="BD93" s="5"/>
      <c r="BF93" s="5"/>
      <c r="BK93" s="5"/>
      <c r="BW93" s="14"/>
      <c r="CD93" s="5"/>
      <c r="CF93" s="5"/>
    </row>
    <row r="94" spans="1:84" x14ac:dyDescent="0.3">
      <c r="A94" s="8"/>
      <c r="B94" s="8"/>
      <c r="D94" s="4"/>
      <c r="E94" s="4"/>
      <c r="G94" s="4"/>
      <c r="H94" s="18"/>
      <c r="I94" s="18"/>
      <c r="J94" s="18"/>
      <c r="K94" s="18"/>
      <c r="L94" s="111"/>
      <c r="M94" s="4"/>
      <c r="N94" s="4"/>
      <c r="O94" s="43"/>
      <c r="P94" s="8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14"/>
      <c r="AF94" s="5"/>
      <c r="AI94" s="5"/>
      <c r="AJ94" s="5"/>
      <c r="AN94" s="14"/>
      <c r="AO94" s="5"/>
      <c r="AP94" s="5"/>
      <c r="AR94" s="5"/>
      <c r="AU94" s="5"/>
      <c r="AV94" s="5"/>
      <c r="AW94" s="5"/>
      <c r="AZ94" s="5"/>
      <c r="BA94" s="5"/>
      <c r="BC94" s="5"/>
      <c r="BD94" s="5"/>
      <c r="BF94" s="5"/>
      <c r="BK94" s="5"/>
      <c r="BW94" s="14"/>
      <c r="CD94" s="5"/>
      <c r="CF94" s="5"/>
    </row>
    <row r="95" spans="1:84" x14ac:dyDescent="0.3">
      <c r="A95" s="8"/>
      <c r="B95" s="8"/>
      <c r="D95" s="4"/>
      <c r="E95" s="4"/>
      <c r="G95" s="4"/>
      <c r="H95" s="18"/>
      <c r="I95" s="18"/>
      <c r="J95" s="18"/>
      <c r="K95" s="18"/>
      <c r="L95" s="111"/>
      <c r="M95" s="4"/>
      <c r="N95" s="4"/>
      <c r="O95" s="43"/>
      <c r="P95" s="8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14"/>
      <c r="AF95" s="5"/>
      <c r="AI95" s="5"/>
      <c r="AJ95" s="5"/>
      <c r="AN95" s="14"/>
      <c r="AO95" s="5"/>
      <c r="AP95" s="5"/>
      <c r="AR95" s="5"/>
      <c r="AU95" s="5"/>
      <c r="AV95" s="5"/>
      <c r="AW95" s="5"/>
      <c r="AZ95" s="5"/>
      <c r="BA95" s="5"/>
      <c r="BC95" s="5"/>
      <c r="BD95" s="5"/>
      <c r="BF95" s="5"/>
      <c r="BK95" s="5"/>
      <c r="BW95" s="14"/>
      <c r="CD95" s="5"/>
      <c r="CF95" s="5"/>
    </row>
    <row r="96" spans="1:84" x14ac:dyDescent="0.3">
      <c r="A96" s="8"/>
      <c r="B96" s="8"/>
      <c r="D96" s="4"/>
      <c r="E96" s="4"/>
      <c r="G96" s="4"/>
      <c r="H96" s="18"/>
      <c r="I96" s="18"/>
      <c r="J96" s="18"/>
      <c r="K96" s="18"/>
      <c r="L96" s="111"/>
      <c r="M96" s="4"/>
      <c r="N96" s="4"/>
      <c r="O96" s="43"/>
      <c r="P96" s="8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14"/>
      <c r="AF96" s="5"/>
      <c r="AI96" s="5"/>
      <c r="AJ96" s="5"/>
      <c r="AN96" s="14"/>
      <c r="AO96" s="5"/>
      <c r="AP96" s="5"/>
      <c r="AR96" s="5"/>
      <c r="AU96" s="5"/>
      <c r="AV96" s="5"/>
      <c r="AW96" s="5"/>
      <c r="AZ96" s="5"/>
      <c r="BA96" s="5"/>
      <c r="BC96" s="5"/>
      <c r="BD96" s="5"/>
      <c r="BF96" s="5"/>
      <c r="BK96" s="5"/>
      <c r="BW96" s="14"/>
      <c r="CD96" s="5"/>
      <c r="CF96" s="5"/>
    </row>
    <row r="97" spans="1:84" x14ac:dyDescent="0.3">
      <c r="A97" s="8"/>
      <c r="B97" s="8"/>
      <c r="D97" s="4"/>
      <c r="E97" s="4"/>
      <c r="G97" s="4"/>
      <c r="H97" s="18"/>
      <c r="I97" s="18"/>
      <c r="J97" s="18"/>
      <c r="K97" s="18"/>
      <c r="L97" s="111"/>
      <c r="M97" s="4"/>
      <c r="N97" s="4"/>
      <c r="O97" s="43"/>
      <c r="P97" s="8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14"/>
      <c r="AF97" s="5"/>
      <c r="AI97" s="5"/>
      <c r="AJ97" s="5"/>
      <c r="AN97" s="14"/>
      <c r="AO97" s="5"/>
      <c r="AP97" s="5"/>
      <c r="AR97" s="5"/>
      <c r="AU97" s="5"/>
      <c r="AV97" s="5"/>
      <c r="AW97" s="5"/>
      <c r="AZ97" s="5"/>
      <c r="BA97" s="5"/>
      <c r="BC97" s="5"/>
      <c r="BD97" s="5"/>
      <c r="BF97" s="5"/>
      <c r="BK97" s="5"/>
      <c r="BW97" s="14"/>
      <c r="CD97" s="5"/>
      <c r="CF97" s="5"/>
    </row>
    <row r="98" spans="1:84" x14ac:dyDescent="0.3">
      <c r="A98" s="8"/>
      <c r="B98" s="8"/>
      <c r="D98" s="4"/>
      <c r="E98" s="4"/>
      <c r="G98" s="4"/>
      <c r="H98" s="18"/>
      <c r="I98" s="18"/>
      <c r="J98" s="18"/>
      <c r="K98" s="18"/>
      <c r="L98" s="111"/>
      <c r="M98" s="4"/>
      <c r="N98" s="4"/>
      <c r="O98" s="43"/>
      <c r="P98" s="8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14"/>
      <c r="AF98" s="5"/>
      <c r="AI98" s="5"/>
      <c r="AJ98" s="5"/>
      <c r="AN98" s="14"/>
      <c r="AO98" s="5"/>
      <c r="AP98" s="5"/>
      <c r="AR98" s="5"/>
      <c r="AU98" s="5"/>
      <c r="AV98" s="5"/>
      <c r="AW98" s="5"/>
      <c r="AZ98" s="5"/>
      <c r="BA98" s="5"/>
      <c r="BC98" s="5"/>
      <c r="BD98" s="5"/>
      <c r="BF98" s="5"/>
      <c r="BK98" s="5"/>
      <c r="BW98" s="14"/>
      <c r="CD98" s="5"/>
      <c r="CF98" s="5"/>
    </row>
    <row r="99" spans="1:84" x14ac:dyDescent="0.3">
      <c r="A99" s="8"/>
      <c r="B99" s="8"/>
      <c r="D99" s="4"/>
      <c r="E99" s="4"/>
      <c r="G99" s="4"/>
      <c r="H99" s="18"/>
      <c r="I99" s="18"/>
      <c r="J99" s="18"/>
      <c r="K99" s="18"/>
      <c r="L99" s="111"/>
      <c r="M99" s="4"/>
      <c r="N99" s="4"/>
      <c r="O99" s="43"/>
      <c r="P99" s="8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14"/>
      <c r="AF99" s="5"/>
      <c r="AI99" s="5"/>
      <c r="AJ99" s="5"/>
      <c r="AN99" s="14"/>
      <c r="AO99" s="5"/>
      <c r="AP99" s="5"/>
      <c r="AR99" s="5"/>
      <c r="AU99" s="5"/>
      <c r="AV99" s="5"/>
      <c r="AW99" s="5"/>
      <c r="AZ99" s="5"/>
      <c r="BA99" s="5"/>
      <c r="BC99" s="5"/>
      <c r="BD99" s="5"/>
      <c r="BF99" s="5"/>
      <c r="BK99" s="5"/>
      <c r="BW99" s="14"/>
      <c r="CD99" s="5"/>
      <c r="CF99" s="5"/>
    </row>
    <row r="100" spans="1:84" x14ac:dyDescent="0.3">
      <c r="A100" s="8"/>
      <c r="B100" s="8"/>
      <c r="D100" s="4"/>
      <c r="E100" s="4"/>
      <c r="G100" s="4"/>
      <c r="H100" s="18"/>
      <c r="I100" s="18"/>
      <c r="J100" s="18"/>
      <c r="K100" s="18"/>
      <c r="L100" s="111"/>
      <c r="M100" s="4"/>
      <c r="N100" s="4"/>
      <c r="O100" s="43"/>
      <c r="P100" s="8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14"/>
      <c r="AF100" s="5"/>
      <c r="AI100" s="5"/>
      <c r="AJ100" s="5"/>
      <c r="AN100" s="14"/>
      <c r="AO100" s="5"/>
      <c r="AP100" s="5"/>
      <c r="AR100" s="5"/>
      <c r="AU100" s="5"/>
      <c r="AV100" s="5"/>
      <c r="AW100" s="5"/>
      <c r="AZ100" s="5"/>
      <c r="BA100" s="5"/>
      <c r="BC100" s="5"/>
      <c r="BD100" s="5"/>
      <c r="BF100" s="5"/>
      <c r="BK100" s="5"/>
      <c r="BW100" s="14"/>
      <c r="CD100" s="5"/>
      <c r="CF100" s="5"/>
    </row>
    <row r="101" spans="1:84" x14ac:dyDescent="0.3">
      <c r="A101" s="8"/>
      <c r="B101" s="8"/>
      <c r="D101" s="4"/>
      <c r="E101" s="4"/>
      <c r="G101" s="4"/>
      <c r="H101" s="18"/>
      <c r="I101" s="18"/>
      <c r="J101" s="18"/>
      <c r="K101" s="18"/>
      <c r="L101" s="111"/>
      <c r="M101" s="4"/>
      <c r="N101" s="4"/>
      <c r="O101" s="43"/>
      <c r="P101" s="8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14"/>
      <c r="AF101" s="5"/>
      <c r="AI101" s="5"/>
      <c r="AJ101" s="5"/>
      <c r="AN101" s="14"/>
      <c r="AO101" s="5"/>
      <c r="AP101" s="5"/>
      <c r="AR101" s="5"/>
      <c r="AU101" s="5"/>
      <c r="AV101" s="5"/>
      <c r="AW101" s="5"/>
      <c r="AZ101" s="5"/>
      <c r="BA101" s="5"/>
      <c r="BC101" s="5"/>
      <c r="BD101" s="5"/>
      <c r="BF101" s="5"/>
      <c r="BK101" s="5"/>
      <c r="BW101" s="14"/>
      <c r="CD101" s="5"/>
      <c r="CF101" s="5"/>
    </row>
    <row r="102" spans="1:84" x14ac:dyDescent="0.3">
      <c r="A102" s="8"/>
      <c r="B102" s="8"/>
      <c r="D102" s="4"/>
      <c r="E102" s="4"/>
      <c r="G102" s="4"/>
      <c r="H102" s="18"/>
      <c r="I102" s="18"/>
      <c r="J102" s="18"/>
      <c r="K102" s="18"/>
      <c r="L102" s="111"/>
      <c r="M102" s="4"/>
      <c r="N102" s="4"/>
      <c r="O102" s="43"/>
      <c r="P102" s="8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14"/>
      <c r="AF102" s="5"/>
      <c r="AI102" s="5"/>
      <c r="AJ102" s="5"/>
      <c r="AN102" s="14"/>
      <c r="AO102" s="5"/>
      <c r="AP102" s="5"/>
      <c r="AR102" s="5"/>
      <c r="AU102" s="5"/>
      <c r="AV102" s="5"/>
      <c r="AW102" s="5"/>
      <c r="AZ102" s="5"/>
      <c r="BA102" s="5"/>
      <c r="BC102" s="5"/>
      <c r="BD102" s="5"/>
      <c r="BF102" s="5"/>
      <c r="BK102" s="5"/>
      <c r="BW102" s="14"/>
      <c r="CD102" s="5"/>
      <c r="CF102" s="5"/>
    </row>
    <row r="103" spans="1:84" x14ac:dyDescent="0.3">
      <c r="A103" s="8"/>
      <c r="B103" s="8"/>
      <c r="D103" s="4"/>
      <c r="E103" s="4"/>
      <c r="G103" s="4"/>
      <c r="H103" s="18"/>
      <c r="I103" s="18"/>
      <c r="J103" s="18"/>
      <c r="K103" s="18"/>
      <c r="L103" s="111"/>
      <c r="M103" s="4"/>
      <c r="N103" s="4"/>
      <c r="O103" s="43"/>
      <c r="P103" s="8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14"/>
      <c r="AF103" s="5"/>
      <c r="AI103" s="5"/>
      <c r="AJ103" s="5"/>
      <c r="AN103" s="14"/>
      <c r="AO103" s="5"/>
      <c r="AP103" s="5"/>
      <c r="AR103" s="5"/>
      <c r="AU103" s="5"/>
      <c r="AV103" s="5"/>
      <c r="AW103" s="5"/>
      <c r="AZ103" s="5"/>
      <c r="BA103" s="5"/>
      <c r="BC103" s="5"/>
      <c r="BD103" s="5"/>
      <c r="BF103" s="5"/>
      <c r="BK103" s="5"/>
      <c r="BW103" s="14"/>
      <c r="CD103" s="5"/>
      <c r="CF103" s="5"/>
    </row>
    <row r="104" spans="1:84" x14ac:dyDescent="0.3">
      <c r="A104" s="8"/>
      <c r="B104" s="8"/>
      <c r="D104" s="4"/>
      <c r="E104" s="4"/>
      <c r="G104" s="4"/>
      <c r="H104" s="18"/>
      <c r="I104" s="18"/>
      <c r="J104" s="18"/>
      <c r="K104" s="18"/>
      <c r="L104" s="111"/>
      <c r="M104" s="4"/>
      <c r="N104" s="4"/>
      <c r="O104" s="43"/>
      <c r="P104" s="8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14"/>
      <c r="AF104" s="5"/>
      <c r="AI104" s="5"/>
      <c r="AJ104" s="5"/>
      <c r="AN104" s="14"/>
      <c r="AO104" s="5"/>
      <c r="AP104" s="5"/>
      <c r="AR104" s="5"/>
      <c r="AU104" s="5"/>
      <c r="AV104" s="5"/>
      <c r="AW104" s="5"/>
      <c r="AZ104" s="5"/>
      <c r="BA104" s="5"/>
      <c r="BC104" s="5"/>
      <c r="BD104" s="5"/>
      <c r="BF104" s="5"/>
      <c r="BK104" s="5"/>
      <c r="BW104" s="14"/>
      <c r="CD104" s="5"/>
      <c r="CF104" s="5"/>
    </row>
    <row r="105" spans="1:84" x14ac:dyDescent="0.3">
      <c r="A105" s="8"/>
      <c r="B105" s="8"/>
      <c r="D105" s="4"/>
      <c r="E105" s="4"/>
      <c r="G105" s="4"/>
      <c r="H105" s="18"/>
      <c r="I105" s="18"/>
      <c r="J105" s="18"/>
      <c r="K105" s="18"/>
      <c r="L105" s="111"/>
      <c r="M105" s="4"/>
      <c r="N105" s="4"/>
      <c r="O105" s="43"/>
      <c r="P105" s="8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14"/>
      <c r="AF105" s="5"/>
      <c r="AI105" s="5"/>
      <c r="AJ105" s="5"/>
      <c r="AN105" s="14"/>
      <c r="AO105" s="5"/>
      <c r="AP105" s="5"/>
      <c r="AR105" s="5"/>
      <c r="AU105" s="5"/>
      <c r="AV105" s="5"/>
      <c r="AW105" s="5"/>
      <c r="AZ105" s="5"/>
      <c r="BA105" s="5"/>
      <c r="BC105" s="5"/>
      <c r="BD105" s="5"/>
      <c r="BF105" s="5"/>
      <c r="BK105" s="5"/>
      <c r="BW105" s="14"/>
      <c r="CD105" s="5"/>
      <c r="CF105" s="5"/>
    </row>
    <row r="106" spans="1:84" x14ac:dyDescent="0.3">
      <c r="A106" s="8"/>
      <c r="B106" s="8"/>
      <c r="D106" s="4"/>
      <c r="E106" s="4"/>
      <c r="G106" s="4"/>
      <c r="H106" s="18"/>
      <c r="I106" s="18"/>
      <c r="J106" s="18"/>
      <c r="K106" s="18"/>
      <c r="L106" s="111"/>
      <c r="M106" s="4"/>
      <c r="N106" s="4"/>
      <c r="O106" s="43"/>
      <c r="P106" s="8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14"/>
      <c r="AF106" s="5"/>
      <c r="AI106" s="5"/>
      <c r="AJ106" s="5"/>
      <c r="AN106" s="14"/>
      <c r="AO106" s="5"/>
      <c r="AP106" s="5"/>
      <c r="AR106" s="5"/>
      <c r="AU106" s="5"/>
      <c r="AV106" s="5"/>
      <c r="AW106" s="5"/>
      <c r="AZ106" s="5"/>
      <c r="BA106" s="5"/>
      <c r="BC106" s="5"/>
      <c r="BD106" s="5"/>
      <c r="BF106" s="5"/>
      <c r="BK106" s="5"/>
      <c r="BW106" s="14"/>
      <c r="CD106" s="5"/>
      <c r="CF106" s="5"/>
    </row>
    <row r="107" spans="1:84" x14ac:dyDescent="0.3">
      <c r="A107" s="8"/>
      <c r="B107" s="8"/>
      <c r="D107" s="4"/>
      <c r="E107" s="4"/>
      <c r="G107" s="4"/>
      <c r="H107" s="18"/>
      <c r="I107" s="18"/>
      <c r="J107" s="18"/>
      <c r="K107" s="18"/>
      <c r="L107" s="111"/>
      <c r="M107" s="4"/>
      <c r="N107" s="4"/>
      <c r="O107" s="43"/>
      <c r="P107" s="8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14"/>
      <c r="AF107" s="5"/>
      <c r="AI107" s="5"/>
      <c r="AJ107" s="5"/>
      <c r="AN107" s="14"/>
      <c r="AO107" s="5"/>
      <c r="AP107" s="5"/>
      <c r="AR107" s="5"/>
      <c r="AU107" s="5"/>
      <c r="AV107" s="5"/>
      <c r="AW107" s="5"/>
      <c r="AZ107" s="5"/>
      <c r="BA107" s="5"/>
      <c r="BC107" s="5"/>
      <c r="BD107" s="5"/>
      <c r="BF107" s="5"/>
      <c r="BK107" s="5"/>
      <c r="BW107" s="14"/>
      <c r="CD107" s="5"/>
      <c r="CF107" s="5"/>
    </row>
    <row r="108" spans="1:84" x14ac:dyDescent="0.3">
      <c r="A108" s="8"/>
      <c r="B108" s="8"/>
      <c r="D108" s="4"/>
      <c r="E108" s="4"/>
      <c r="G108" s="4"/>
      <c r="H108" s="18"/>
      <c r="I108" s="18"/>
      <c r="J108" s="18"/>
      <c r="K108" s="18"/>
      <c r="L108" s="111"/>
      <c r="M108" s="4"/>
      <c r="N108" s="4"/>
      <c r="O108" s="43"/>
      <c r="P108" s="8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14"/>
      <c r="AF108" s="5"/>
      <c r="AI108" s="5"/>
      <c r="AJ108" s="5"/>
      <c r="AN108" s="14"/>
      <c r="AO108" s="5"/>
      <c r="AP108" s="5"/>
      <c r="AR108" s="5"/>
      <c r="AU108" s="5"/>
      <c r="AV108" s="5"/>
      <c r="AW108" s="5"/>
      <c r="AZ108" s="5"/>
      <c r="BA108" s="5"/>
      <c r="BC108" s="5"/>
      <c r="BD108" s="5"/>
      <c r="BF108" s="5"/>
      <c r="BK108" s="5"/>
      <c r="BW108" s="14"/>
      <c r="CD108" s="5"/>
      <c r="CF108" s="5"/>
    </row>
    <row r="109" spans="1:84" x14ac:dyDescent="0.3">
      <c r="A109" s="8"/>
      <c r="B109" s="8"/>
      <c r="D109" s="4"/>
      <c r="E109" s="4"/>
      <c r="G109" s="4"/>
      <c r="H109" s="18"/>
      <c r="I109" s="18"/>
      <c r="J109" s="18"/>
      <c r="K109" s="18"/>
      <c r="L109" s="111"/>
      <c r="M109" s="4"/>
      <c r="N109" s="4"/>
      <c r="O109" s="43"/>
      <c r="P109" s="8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14"/>
      <c r="AF109" s="5"/>
      <c r="AI109" s="5"/>
      <c r="AJ109" s="5"/>
      <c r="AN109" s="14"/>
      <c r="AO109" s="5"/>
      <c r="AP109" s="5"/>
      <c r="AR109" s="5"/>
      <c r="AU109" s="5"/>
      <c r="AV109" s="5"/>
      <c r="AW109" s="5"/>
      <c r="AZ109" s="5"/>
      <c r="BA109" s="5"/>
      <c r="BC109" s="5"/>
      <c r="BD109" s="5"/>
      <c r="BF109" s="5"/>
      <c r="BK109" s="5"/>
      <c r="BW109" s="14"/>
      <c r="CD109" s="5"/>
      <c r="CF109" s="5"/>
    </row>
    <row r="110" spans="1:84" x14ac:dyDescent="0.3">
      <c r="A110" s="8"/>
      <c r="B110" s="8"/>
      <c r="D110" s="4"/>
      <c r="E110" s="4"/>
      <c r="G110" s="4"/>
      <c r="H110" s="18"/>
      <c r="I110" s="18"/>
      <c r="J110" s="18"/>
      <c r="K110" s="18"/>
      <c r="L110" s="111"/>
      <c r="M110" s="4"/>
      <c r="N110" s="4"/>
      <c r="O110" s="43"/>
      <c r="P110" s="8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14"/>
      <c r="AF110" s="5"/>
      <c r="AI110" s="5"/>
      <c r="AJ110" s="5"/>
      <c r="AN110" s="14"/>
      <c r="AO110" s="5"/>
      <c r="AP110" s="5"/>
      <c r="AR110" s="5"/>
      <c r="AU110" s="5"/>
      <c r="AV110" s="5"/>
      <c r="AW110" s="5"/>
      <c r="AZ110" s="5"/>
      <c r="BA110" s="5"/>
      <c r="BC110" s="5"/>
      <c r="BD110" s="5"/>
      <c r="BF110" s="5"/>
      <c r="BK110" s="5"/>
      <c r="BW110" s="14"/>
      <c r="CD110" s="5"/>
      <c r="CF110" s="5"/>
    </row>
    <row r="111" spans="1:84" x14ac:dyDescent="0.3">
      <c r="A111" s="8"/>
      <c r="B111" s="8"/>
      <c r="D111" s="4"/>
      <c r="E111" s="4"/>
      <c r="G111" s="4"/>
      <c r="H111" s="18"/>
      <c r="I111" s="18"/>
      <c r="J111" s="18"/>
      <c r="K111" s="18"/>
      <c r="L111" s="111"/>
      <c r="M111" s="4"/>
      <c r="N111" s="4"/>
      <c r="O111" s="43"/>
      <c r="P111" s="8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14"/>
      <c r="AF111" s="5"/>
      <c r="AI111" s="5"/>
      <c r="AJ111" s="5"/>
      <c r="AN111" s="14"/>
      <c r="AO111" s="5"/>
      <c r="AP111" s="5"/>
      <c r="AR111" s="5"/>
      <c r="AU111" s="5"/>
      <c r="AV111" s="5"/>
      <c r="AW111" s="5"/>
      <c r="AZ111" s="5"/>
      <c r="BA111" s="5"/>
      <c r="BC111" s="5"/>
      <c r="BD111" s="5"/>
      <c r="BF111" s="5"/>
      <c r="BK111" s="5"/>
      <c r="BW111" s="14"/>
      <c r="CD111" s="5"/>
      <c r="CF111" s="5"/>
    </row>
    <row r="112" spans="1:84" x14ac:dyDescent="0.3">
      <c r="A112" s="8"/>
      <c r="B112" s="8"/>
      <c r="D112" s="4"/>
      <c r="E112" s="4"/>
      <c r="G112" s="4"/>
      <c r="H112" s="18"/>
      <c r="I112" s="18"/>
      <c r="J112" s="18"/>
      <c r="K112" s="18"/>
      <c r="L112" s="111"/>
      <c r="M112" s="4"/>
      <c r="N112" s="4"/>
      <c r="O112" s="43"/>
      <c r="P112" s="8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14"/>
      <c r="AF112" s="5"/>
      <c r="AI112" s="5"/>
      <c r="AJ112" s="5"/>
      <c r="AN112" s="14"/>
      <c r="AO112" s="5"/>
      <c r="AP112" s="5"/>
      <c r="AR112" s="5"/>
      <c r="AU112" s="5"/>
      <c r="AV112" s="5"/>
      <c r="AW112" s="5"/>
      <c r="AZ112" s="5"/>
      <c r="BA112" s="5"/>
      <c r="BC112" s="5"/>
      <c r="BD112" s="5"/>
      <c r="BF112" s="5"/>
      <c r="BK112" s="5"/>
      <c r="BW112" s="14"/>
      <c r="CD112" s="5"/>
      <c r="CF112" s="5"/>
    </row>
    <row r="113" spans="1:84" x14ac:dyDescent="0.3">
      <c r="A113" s="8"/>
      <c r="B113" s="8"/>
      <c r="D113" s="4"/>
      <c r="E113" s="4"/>
      <c r="G113" s="4"/>
      <c r="H113" s="18"/>
      <c r="I113" s="18"/>
      <c r="J113" s="18"/>
      <c r="K113" s="18"/>
      <c r="L113" s="111"/>
      <c r="M113" s="4"/>
      <c r="N113" s="4"/>
      <c r="O113" s="43"/>
      <c r="P113" s="8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14"/>
      <c r="AF113" s="5"/>
      <c r="AI113" s="5"/>
      <c r="AJ113" s="5"/>
      <c r="AN113" s="14"/>
      <c r="AO113" s="5"/>
      <c r="AP113" s="5"/>
      <c r="AR113" s="5"/>
      <c r="AU113" s="5"/>
      <c r="AV113" s="5"/>
      <c r="AW113" s="5"/>
      <c r="AZ113" s="5"/>
      <c r="BA113" s="5"/>
      <c r="BC113" s="5"/>
      <c r="BD113" s="5"/>
      <c r="BF113" s="5"/>
      <c r="BK113" s="5"/>
      <c r="BW113" s="14"/>
      <c r="CD113" s="5"/>
      <c r="CF113" s="5"/>
    </row>
    <row r="114" spans="1:84" x14ac:dyDescent="0.3">
      <c r="A114" s="8"/>
      <c r="B114" s="8"/>
      <c r="D114" s="4"/>
      <c r="E114" s="4"/>
      <c r="G114" s="4"/>
      <c r="H114" s="18"/>
      <c r="I114" s="18"/>
      <c r="J114" s="18"/>
      <c r="K114" s="18"/>
      <c r="L114" s="111"/>
      <c r="M114" s="4"/>
      <c r="N114" s="4"/>
      <c r="O114" s="43"/>
      <c r="P114" s="8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14"/>
      <c r="AF114" s="5"/>
      <c r="AI114" s="5"/>
      <c r="AJ114" s="5"/>
      <c r="AN114" s="14"/>
      <c r="AO114" s="5"/>
      <c r="AP114" s="5"/>
      <c r="AR114" s="5"/>
      <c r="AU114" s="5"/>
      <c r="AV114" s="5"/>
      <c r="AW114" s="5"/>
      <c r="AZ114" s="5"/>
      <c r="BA114" s="5"/>
      <c r="BC114" s="5"/>
      <c r="BD114" s="5"/>
      <c r="BF114" s="5"/>
      <c r="BK114" s="5"/>
      <c r="BW114" s="14"/>
      <c r="CD114" s="5"/>
      <c r="CF114" s="5"/>
    </row>
    <row r="115" spans="1:84" x14ac:dyDescent="0.3">
      <c r="A115" s="8"/>
      <c r="B115" s="8"/>
      <c r="D115" s="4"/>
      <c r="E115" s="4"/>
      <c r="G115" s="4"/>
      <c r="H115" s="18"/>
      <c r="I115" s="18"/>
      <c r="J115" s="18"/>
      <c r="K115" s="18"/>
      <c r="L115" s="111"/>
      <c r="M115" s="4"/>
      <c r="N115" s="4"/>
      <c r="O115" s="43"/>
      <c r="P115" s="8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14"/>
      <c r="AF115" s="5"/>
      <c r="AI115" s="5"/>
      <c r="AJ115" s="5"/>
      <c r="AN115" s="14"/>
      <c r="AO115" s="5"/>
      <c r="AP115" s="5"/>
      <c r="AR115" s="5"/>
      <c r="AU115" s="5"/>
      <c r="AV115" s="5"/>
      <c r="AW115" s="5"/>
      <c r="AZ115" s="5"/>
      <c r="BA115" s="5"/>
      <c r="BC115" s="5"/>
      <c r="BD115" s="5"/>
      <c r="BF115" s="5"/>
      <c r="BK115" s="5"/>
      <c r="BW115" s="14"/>
      <c r="CD115" s="5"/>
      <c r="CF115" s="5"/>
    </row>
    <row r="116" spans="1:84" x14ac:dyDescent="0.3">
      <c r="A116" s="8"/>
      <c r="B116" s="8"/>
      <c r="D116" s="4"/>
      <c r="E116" s="4"/>
      <c r="G116" s="4"/>
      <c r="H116" s="18"/>
      <c r="I116" s="18"/>
      <c r="J116" s="18"/>
      <c r="K116" s="18"/>
      <c r="L116" s="111"/>
      <c r="M116" s="4"/>
      <c r="N116" s="4"/>
      <c r="O116" s="43"/>
      <c r="P116" s="8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14"/>
      <c r="AF116" s="5"/>
      <c r="AI116" s="5"/>
      <c r="AJ116" s="5"/>
      <c r="AN116" s="14"/>
      <c r="AO116" s="5"/>
      <c r="AP116" s="5"/>
      <c r="AR116" s="5"/>
      <c r="AU116" s="5"/>
      <c r="AV116" s="5"/>
      <c r="AW116" s="5"/>
      <c r="AZ116" s="5"/>
      <c r="BA116" s="5"/>
      <c r="BC116" s="5"/>
      <c r="BD116" s="5"/>
      <c r="BF116" s="5"/>
      <c r="BK116" s="5"/>
      <c r="BW116" s="14"/>
      <c r="CD116" s="5"/>
      <c r="CF116" s="5"/>
    </row>
    <row r="117" spans="1:84" x14ac:dyDescent="0.3">
      <c r="A117" s="8"/>
      <c r="B117" s="8"/>
      <c r="D117" s="4"/>
      <c r="E117" s="4"/>
      <c r="G117" s="4"/>
      <c r="H117" s="18"/>
      <c r="I117" s="18"/>
      <c r="J117" s="18"/>
      <c r="K117" s="18"/>
      <c r="L117" s="111"/>
      <c r="M117" s="4"/>
      <c r="N117" s="4"/>
      <c r="O117" s="43"/>
      <c r="P117" s="8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14"/>
      <c r="AF117" s="5"/>
      <c r="AI117" s="5"/>
      <c r="AJ117" s="5"/>
      <c r="AN117" s="14"/>
      <c r="AO117" s="5"/>
      <c r="AP117" s="5"/>
      <c r="AR117" s="5"/>
      <c r="AU117" s="5"/>
      <c r="AV117" s="5"/>
      <c r="AW117" s="5"/>
      <c r="AZ117" s="5"/>
      <c r="BA117" s="5"/>
      <c r="BC117" s="5"/>
      <c r="BD117" s="5"/>
      <c r="BF117" s="5"/>
      <c r="BK117" s="5"/>
      <c r="BW117" s="14"/>
      <c r="CD117" s="5"/>
      <c r="CF117" s="5"/>
    </row>
    <row r="118" spans="1:84" x14ac:dyDescent="0.3">
      <c r="A118" s="8"/>
      <c r="B118" s="8"/>
      <c r="D118" s="4"/>
      <c r="E118" s="4"/>
      <c r="G118" s="4"/>
      <c r="H118" s="18"/>
      <c r="I118" s="18"/>
      <c r="J118" s="18"/>
      <c r="K118" s="18"/>
      <c r="L118" s="111"/>
      <c r="M118" s="4"/>
      <c r="N118" s="4"/>
      <c r="O118" s="43"/>
      <c r="P118" s="8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14"/>
      <c r="AF118" s="5"/>
      <c r="AI118" s="5"/>
      <c r="AJ118" s="5"/>
      <c r="AN118" s="14"/>
      <c r="AO118" s="5"/>
      <c r="AP118" s="5"/>
      <c r="AR118" s="5"/>
      <c r="AU118" s="5"/>
      <c r="AV118" s="5"/>
      <c r="AW118" s="5"/>
      <c r="AZ118" s="5"/>
      <c r="BA118" s="5"/>
      <c r="BC118" s="5"/>
      <c r="BD118" s="5"/>
      <c r="BF118" s="5"/>
      <c r="BK118" s="5"/>
      <c r="BW118" s="14"/>
      <c r="CD118" s="5"/>
      <c r="CF118" s="5"/>
    </row>
    <row r="119" spans="1:84" x14ac:dyDescent="0.3">
      <c r="A119" s="8"/>
      <c r="B119" s="8"/>
      <c r="D119" s="4"/>
      <c r="E119" s="4"/>
      <c r="G119" s="4"/>
      <c r="H119" s="18"/>
      <c r="I119" s="18"/>
      <c r="J119" s="18"/>
      <c r="K119" s="18"/>
      <c r="L119" s="111"/>
      <c r="M119" s="4"/>
      <c r="N119" s="4"/>
      <c r="O119" s="43"/>
      <c r="P119" s="8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14"/>
      <c r="AF119" s="5"/>
      <c r="AI119" s="5"/>
      <c r="AJ119" s="5"/>
      <c r="AN119" s="14"/>
      <c r="AO119" s="5"/>
      <c r="AP119" s="5"/>
      <c r="AR119" s="5"/>
      <c r="AU119" s="5"/>
      <c r="AV119" s="5"/>
      <c r="AW119" s="5"/>
      <c r="AZ119" s="5"/>
      <c r="BA119" s="5"/>
      <c r="BC119" s="5"/>
      <c r="BD119" s="5"/>
      <c r="BF119" s="5"/>
      <c r="BK119" s="5"/>
      <c r="BW119" s="14"/>
      <c r="CD119" s="5"/>
      <c r="CF119" s="5"/>
    </row>
    <row r="120" spans="1:84" x14ac:dyDescent="0.3">
      <c r="A120" s="8"/>
      <c r="B120" s="8"/>
      <c r="D120" s="4"/>
      <c r="E120" s="4"/>
      <c r="G120" s="4"/>
      <c r="H120" s="18"/>
      <c r="I120" s="18"/>
      <c r="J120" s="18"/>
      <c r="K120" s="18"/>
      <c r="L120" s="111"/>
      <c r="M120" s="4"/>
      <c r="N120" s="4"/>
      <c r="O120" s="43"/>
      <c r="P120" s="8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14"/>
      <c r="AF120" s="5"/>
      <c r="AI120" s="5"/>
      <c r="AJ120" s="5"/>
      <c r="AN120" s="14"/>
      <c r="AO120" s="5"/>
      <c r="AP120" s="5"/>
      <c r="AR120" s="5"/>
      <c r="AU120" s="5"/>
      <c r="AV120" s="5"/>
      <c r="AW120" s="5"/>
      <c r="AZ120" s="5"/>
      <c r="BA120" s="5"/>
      <c r="BC120" s="5"/>
      <c r="BD120" s="5"/>
      <c r="BF120" s="5"/>
      <c r="BK120" s="5"/>
      <c r="BW120" s="14"/>
      <c r="CD120" s="5"/>
      <c r="CF120" s="5"/>
    </row>
    <row r="121" spans="1:84" x14ac:dyDescent="0.3">
      <c r="A121" s="8"/>
      <c r="B121" s="8"/>
      <c r="D121" s="4"/>
      <c r="E121" s="4"/>
      <c r="G121" s="4"/>
      <c r="H121" s="18"/>
      <c r="I121" s="18"/>
      <c r="J121" s="18"/>
      <c r="K121" s="18"/>
      <c r="L121" s="111"/>
      <c r="M121" s="4"/>
      <c r="N121" s="4"/>
      <c r="O121" s="43"/>
      <c r="P121" s="8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14"/>
      <c r="AF121" s="5"/>
      <c r="AI121" s="5"/>
      <c r="AJ121" s="5"/>
      <c r="AN121" s="14"/>
      <c r="AO121" s="5"/>
      <c r="AP121" s="5"/>
      <c r="AR121" s="5"/>
      <c r="AU121" s="5"/>
      <c r="AV121" s="5"/>
      <c r="AW121" s="5"/>
      <c r="AZ121" s="5"/>
      <c r="BA121" s="5"/>
      <c r="BC121" s="5"/>
      <c r="BD121" s="5"/>
      <c r="BF121" s="5"/>
      <c r="BK121" s="5"/>
      <c r="BW121" s="14"/>
      <c r="CD121" s="5"/>
      <c r="CF121" s="5"/>
    </row>
    <row r="122" spans="1:84" x14ac:dyDescent="0.3">
      <c r="A122" s="8"/>
      <c r="B122" s="8"/>
      <c r="D122" s="4"/>
      <c r="E122" s="4"/>
      <c r="G122" s="4"/>
      <c r="H122" s="18"/>
      <c r="I122" s="18"/>
      <c r="J122" s="18"/>
      <c r="K122" s="18"/>
      <c r="L122" s="111"/>
      <c r="M122" s="4"/>
      <c r="N122" s="4"/>
      <c r="O122" s="43"/>
      <c r="P122" s="8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14"/>
      <c r="AF122" s="5"/>
      <c r="AI122" s="5"/>
      <c r="AJ122" s="5"/>
      <c r="AN122" s="14"/>
      <c r="AO122" s="5"/>
      <c r="AP122" s="5"/>
      <c r="AR122" s="5"/>
      <c r="AU122" s="5"/>
      <c r="AV122" s="5"/>
      <c r="AW122" s="5"/>
      <c r="AZ122" s="5"/>
      <c r="BA122" s="5"/>
      <c r="BC122" s="5"/>
      <c r="BD122" s="5"/>
      <c r="BF122" s="5"/>
      <c r="BK122" s="5"/>
      <c r="BW122" s="14"/>
      <c r="CD122" s="5"/>
      <c r="CF122" s="5"/>
    </row>
    <row r="123" spans="1:84" x14ac:dyDescent="0.3">
      <c r="A123" s="8"/>
      <c r="B123" s="8"/>
      <c r="D123" s="4"/>
      <c r="E123" s="4"/>
      <c r="G123" s="4"/>
      <c r="H123" s="18"/>
      <c r="I123" s="18"/>
      <c r="J123" s="18"/>
      <c r="K123" s="18"/>
      <c r="L123" s="111"/>
      <c r="M123" s="4"/>
      <c r="N123" s="4"/>
      <c r="O123" s="43"/>
      <c r="P123" s="8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14"/>
      <c r="AF123" s="5"/>
      <c r="AI123" s="5"/>
      <c r="AJ123" s="5"/>
      <c r="AN123" s="14"/>
      <c r="AO123" s="5"/>
      <c r="AP123" s="5"/>
      <c r="AR123" s="5"/>
      <c r="AU123" s="5"/>
      <c r="AV123" s="5"/>
      <c r="AW123" s="5"/>
      <c r="AZ123" s="5"/>
      <c r="BA123" s="5"/>
      <c r="BC123" s="5"/>
      <c r="BD123" s="5"/>
      <c r="BF123" s="5"/>
      <c r="BK123" s="5"/>
      <c r="BW123" s="14"/>
      <c r="CD123" s="5"/>
      <c r="CF123" s="5"/>
    </row>
    <row r="124" spans="1:84" x14ac:dyDescent="0.3">
      <c r="A124" s="8"/>
      <c r="B124" s="8"/>
      <c r="D124" s="4"/>
      <c r="E124" s="4"/>
      <c r="G124" s="4"/>
      <c r="H124" s="18"/>
      <c r="I124" s="18"/>
      <c r="J124" s="18"/>
      <c r="K124" s="18"/>
      <c r="L124" s="111"/>
      <c r="M124" s="4"/>
      <c r="N124" s="4"/>
      <c r="O124" s="43"/>
      <c r="P124" s="8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14"/>
      <c r="AF124" s="5"/>
      <c r="AI124" s="5"/>
      <c r="AJ124" s="5"/>
      <c r="AN124" s="14"/>
      <c r="AO124" s="5"/>
      <c r="AP124" s="5"/>
      <c r="AR124" s="5"/>
      <c r="AU124" s="5"/>
      <c r="AV124" s="5"/>
      <c r="AW124" s="5"/>
      <c r="AZ124" s="5"/>
      <c r="BA124" s="5"/>
      <c r="BC124" s="5"/>
      <c r="BD124" s="5"/>
      <c r="BF124" s="5"/>
      <c r="BK124" s="5"/>
      <c r="BW124" s="14"/>
      <c r="CD124" s="5"/>
      <c r="CF124" s="5"/>
    </row>
    <row r="125" spans="1:84" x14ac:dyDescent="0.3">
      <c r="A125" s="8"/>
      <c r="B125" s="8"/>
      <c r="D125" s="4"/>
      <c r="E125" s="4"/>
      <c r="G125" s="4"/>
      <c r="H125" s="18"/>
      <c r="I125" s="18"/>
      <c r="J125" s="18"/>
      <c r="K125" s="18"/>
      <c r="L125" s="111"/>
      <c r="M125" s="4"/>
      <c r="N125" s="4"/>
      <c r="O125" s="43"/>
      <c r="P125" s="8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14"/>
      <c r="AF125" s="5"/>
      <c r="AI125" s="5"/>
      <c r="AJ125" s="5"/>
      <c r="AN125" s="14"/>
      <c r="AO125" s="5"/>
      <c r="AP125" s="5"/>
      <c r="AR125" s="5"/>
      <c r="AU125" s="5"/>
      <c r="AV125" s="5"/>
      <c r="AW125" s="5"/>
      <c r="AZ125" s="5"/>
      <c r="BA125" s="5"/>
      <c r="BC125" s="5"/>
      <c r="BD125" s="5"/>
      <c r="BF125" s="5"/>
      <c r="BK125" s="5"/>
      <c r="BW125" s="14"/>
      <c r="CD125" s="5"/>
      <c r="CF125" s="5"/>
    </row>
    <row r="126" spans="1:84" x14ac:dyDescent="0.3">
      <c r="A126" s="8"/>
      <c r="B126" s="8"/>
      <c r="D126" s="4"/>
      <c r="E126" s="4"/>
      <c r="G126" s="4"/>
      <c r="H126" s="18"/>
      <c r="I126" s="18"/>
      <c r="J126" s="18"/>
      <c r="K126" s="18"/>
      <c r="L126" s="111"/>
      <c r="M126" s="4"/>
      <c r="N126" s="4"/>
      <c r="O126" s="43"/>
      <c r="P126" s="8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14"/>
      <c r="AF126" s="5"/>
      <c r="AI126" s="5"/>
      <c r="AJ126" s="5"/>
      <c r="AN126" s="14"/>
      <c r="AO126" s="5"/>
      <c r="AP126" s="5"/>
      <c r="AR126" s="5"/>
      <c r="AU126" s="5"/>
      <c r="AV126" s="5"/>
      <c r="AW126" s="5"/>
      <c r="AZ126" s="5"/>
      <c r="BA126" s="5"/>
      <c r="BC126" s="5"/>
      <c r="BD126" s="5"/>
      <c r="BF126" s="5"/>
      <c r="BK126" s="5"/>
      <c r="BW126" s="14"/>
      <c r="CD126" s="5"/>
      <c r="CF126" s="5"/>
    </row>
    <row r="127" spans="1:84" x14ac:dyDescent="0.3">
      <c r="A127" s="8"/>
      <c r="B127" s="8"/>
      <c r="D127" s="4"/>
      <c r="E127" s="4"/>
      <c r="G127" s="4"/>
      <c r="H127" s="18"/>
      <c r="I127" s="18"/>
      <c r="J127" s="18"/>
      <c r="K127" s="18"/>
      <c r="L127" s="111"/>
      <c r="M127" s="4"/>
      <c r="N127" s="4"/>
      <c r="O127" s="43"/>
      <c r="P127" s="8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14"/>
      <c r="AF127" s="5"/>
      <c r="AI127" s="5"/>
      <c r="AJ127" s="5"/>
      <c r="AN127" s="14"/>
      <c r="AO127" s="5"/>
      <c r="AP127" s="5"/>
      <c r="AR127" s="5"/>
      <c r="AU127" s="5"/>
      <c r="AV127" s="5"/>
      <c r="AW127" s="5"/>
      <c r="AZ127" s="5"/>
      <c r="BA127" s="5"/>
      <c r="BC127" s="5"/>
      <c r="BD127" s="5"/>
      <c r="BF127" s="5"/>
      <c r="BK127" s="5"/>
      <c r="BW127" s="14"/>
      <c r="CD127" s="5"/>
      <c r="CF127" s="5"/>
    </row>
    <row r="128" spans="1:84" x14ac:dyDescent="0.3">
      <c r="A128" s="8"/>
      <c r="B128" s="8"/>
      <c r="D128" s="4"/>
      <c r="E128" s="4"/>
      <c r="G128" s="4"/>
      <c r="H128" s="18"/>
      <c r="I128" s="18"/>
      <c r="J128" s="18"/>
      <c r="K128" s="18"/>
      <c r="L128" s="111"/>
      <c r="M128" s="4"/>
      <c r="N128" s="4"/>
      <c r="O128" s="43"/>
      <c r="P128" s="8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14"/>
      <c r="AF128" s="5"/>
      <c r="AI128" s="5"/>
      <c r="AJ128" s="5"/>
      <c r="AN128" s="14"/>
      <c r="AO128" s="5"/>
      <c r="AP128" s="5"/>
      <c r="AR128" s="5"/>
      <c r="AU128" s="5"/>
      <c r="AV128" s="5"/>
      <c r="AW128" s="5"/>
      <c r="AZ128" s="5"/>
      <c r="BA128" s="5"/>
      <c r="BC128" s="5"/>
      <c r="BD128" s="5"/>
      <c r="BF128" s="5"/>
      <c r="BK128" s="5"/>
      <c r="BW128" s="14"/>
      <c r="CD128" s="5"/>
      <c r="CF128" s="5"/>
    </row>
    <row r="129" spans="1:84" x14ac:dyDescent="0.3">
      <c r="A129" s="8"/>
      <c r="B129" s="8"/>
      <c r="D129" s="4"/>
      <c r="E129" s="4"/>
      <c r="G129" s="4"/>
      <c r="H129" s="18"/>
      <c r="I129" s="18"/>
      <c r="J129" s="18"/>
      <c r="K129" s="18"/>
      <c r="L129" s="111"/>
      <c r="M129" s="4"/>
      <c r="N129" s="4"/>
      <c r="O129" s="43"/>
      <c r="P129" s="8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14"/>
      <c r="AF129" s="5"/>
      <c r="AI129" s="5"/>
      <c r="AJ129" s="5"/>
      <c r="AN129" s="14"/>
      <c r="AO129" s="5"/>
      <c r="AP129" s="5"/>
      <c r="AR129" s="5"/>
      <c r="AU129" s="5"/>
      <c r="AV129" s="5"/>
      <c r="AW129" s="5"/>
      <c r="AZ129" s="5"/>
      <c r="BA129" s="5"/>
      <c r="BC129" s="5"/>
      <c r="BD129" s="5"/>
      <c r="BF129" s="5"/>
      <c r="BK129" s="5"/>
      <c r="BW129" s="14"/>
      <c r="CD129" s="5"/>
      <c r="CF129" s="5"/>
    </row>
    <row r="130" spans="1:84" x14ac:dyDescent="0.3">
      <c r="A130" s="8"/>
      <c r="B130" s="8"/>
      <c r="D130" s="4"/>
      <c r="E130" s="4"/>
      <c r="G130" s="4"/>
      <c r="H130" s="18"/>
      <c r="I130" s="18"/>
      <c r="J130" s="18"/>
      <c r="K130" s="18"/>
      <c r="L130" s="111"/>
      <c r="M130" s="4"/>
      <c r="N130" s="4"/>
      <c r="O130" s="43"/>
      <c r="P130" s="8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14"/>
      <c r="AF130" s="5"/>
      <c r="AI130" s="5"/>
      <c r="AJ130" s="5"/>
      <c r="AN130" s="14"/>
      <c r="AO130" s="5"/>
      <c r="AP130" s="5"/>
      <c r="AR130" s="5"/>
      <c r="AU130" s="5"/>
      <c r="AV130" s="5"/>
      <c r="AW130" s="5"/>
      <c r="AZ130" s="5"/>
      <c r="BA130" s="5"/>
      <c r="BC130" s="5"/>
      <c r="BD130" s="5"/>
      <c r="BF130" s="5"/>
      <c r="BK130" s="5"/>
      <c r="BW130" s="14"/>
      <c r="CD130" s="5"/>
      <c r="CF130" s="5"/>
    </row>
    <row r="131" spans="1:84" x14ac:dyDescent="0.3">
      <c r="A131" s="8"/>
      <c r="B131" s="8"/>
      <c r="D131" s="4"/>
      <c r="E131" s="4"/>
      <c r="G131" s="4"/>
      <c r="H131" s="18"/>
      <c r="I131" s="18"/>
      <c r="J131" s="18"/>
      <c r="K131" s="18"/>
      <c r="L131" s="111"/>
      <c r="M131" s="4"/>
      <c r="N131" s="4"/>
      <c r="O131" s="43"/>
      <c r="P131" s="8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14"/>
      <c r="AF131" s="5"/>
      <c r="AI131" s="5"/>
      <c r="AJ131" s="5"/>
      <c r="AN131" s="14"/>
      <c r="AO131" s="5"/>
      <c r="AP131" s="5"/>
      <c r="AR131" s="5"/>
      <c r="AU131" s="5"/>
      <c r="AV131" s="5"/>
      <c r="AW131" s="5"/>
      <c r="AZ131" s="5"/>
      <c r="BA131" s="5"/>
      <c r="BC131" s="5"/>
      <c r="BD131" s="5"/>
      <c r="BF131" s="5"/>
      <c r="BK131" s="5"/>
      <c r="BW131" s="14"/>
      <c r="CD131" s="5"/>
      <c r="CF131" s="5"/>
    </row>
    <row r="132" spans="1:84" x14ac:dyDescent="0.3">
      <c r="A132" s="8"/>
      <c r="B132" s="8"/>
      <c r="D132" s="4"/>
      <c r="E132" s="4"/>
      <c r="G132" s="4"/>
      <c r="H132" s="18"/>
      <c r="I132" s="18"/>
      <c r="J132" s="18"/>
      <c r="K132" s="18"/>
      <c r="L132" s="111"/>
      <c r="M132" s="4"/>
      <c r="N132" s="4"/>
      <c r="O132" s="43"/>
      <c r="P132" s="8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14"/>
      <c r="AF132" s="5"/>
      <c r="AI132" s="5"/>
      <c r="AJ132" s="5"/>
      <c r="AN132" s="14"/>
      <c r="AO132" s="5"/>
      <c r="AP132" s="5"/>
      <c r="AR132" s="5"/>
      <c r="AU132" s="5"/>
      <c r="AV132" s="5"/>
      <c r="AW132" s="5"/>
      <c r="AZ132" s="5"/>
      <c r="BA132" s="5"/>
      <c r="BC132" s="5"/>
      <c r="BD132" s="5"/>
      <c r="BF132" s="5"/>
      <c r="BK132" s="5"/>
      <c r="BW132" s="14"/>
      <c r="CD132" s="5"/>
      <c r="CF132" s="5"/>
    </row>
    <row r="133" spans="1:84" x14ac:dyDescent="0.3">
      <c r="A133" s="8"/>
      <c r="B133" s="8"/>
      <c r="D133" s="4"/>
      <c r="E133" s="4"/>
      <c r="G133" s="4"/>
      <c r="H133" s="18"/>
      <c r="I133" s="18"/>
      <c r="J133" s="18"/>
      <c r="K133" s="18"/>
      <c r="L133" s="111"/>
      <c r="M133" s="4"/>
      <c r="N133" s="4"/>
      <c r="O133" s="43"/>
      <c r="P133" s="8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14"/>
      <c r="AF133" s="5"/>
      <c r="AI133" s="5"/>
      <c r="AJ133" s="5"/>
      <c r="AN133" s="14"/>
      <c r="AO133" s="5"/>
      <c r="AP133" s="5"/>
      <c r="AR133" s="5"/>
      <c r="AU133" s="5"/>
      <c r="AV133" s="5"/>
      <c r="AW133" s="5"/>
      <c r="AZ133" s="5"/>
      <c r="BA133" s="5"/>
      <c r="BC133" s="5"/>
      <c r="BD133" s="5"/>
      <c r="BF133" s="5"/>
      <c r="BK133" s="5"/>
      <c r="BW133" s="14"/>
      <c r="CD133" s="5"/>
      <c r="CF133" s="5"/>
    </row>
    <row r="134" spans="1:84" x14ac:dyDescent="0.3">
      <c r="A134" s="8"/>
      <c r="B134" s="8"/>
      <c r="D134" s="4"/>
      <c r="E134" s="4"/>
      <c r="G134" s="4"/>
      <c r="H134" s="18"/>
      <c r="I134" s="18"/>
      <c r="J134" s="18"/>
      <c r="K134" s="18"/>
      <c r="L134" s="111"/>
      <c r="M134" s="4"/>
      <c r="N134" s="4"/>
      <c r="O134" s="43"/>
      <c r="P134" s="8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14"/>
      <c r="AF134" s="5"/>
      <c r="AI134" s="5"/>
      <c r="AJ134" s="5"/>
      <c r="AN134" s="14"/>
      <c r="AO134" s="5"/>
      <c r="AP134" s="5"/>
      <c r="AR134" s="5"/>
      <c r="AU134" s="5"/>
      <c r="AV134" s="5"/>
      <c r="AW134" s="5"/>
      <c r="AZ134" s="5"/>
      <c r="BA134" s="5"/>
      <c r="BC134" s="5"/>
      <c r="BD134" s="5"/>
      <c r="BF134" s="5"/>
      <c r="BK134" s="5"/>
      <c r="BW134" s="14"/>
      <c r="CD134" s="5"/>
      <c r="CF134" s="5"/>
    </row>
    <row r="135" spans="1:84" x14ac:dyDescent="0.3">
      <c r="A135" s="8"/>
      <c r="B135" s="8"/>
      <c r="D135" s="4"/>
      <c r="E135" s="4"/>
      <c r="G135" s="4"/>
      <c r="H135" s="18"/>
      <c r="I135" s="18"/>
      <c r="J135" s="18"/>
      <c r="K135" s="18"/>
      <c r="L135" s="111"/>
      <c r="M135" s="4"/>
      <c r="N135" s="4"/>
      <c r="O135" s="43"/>
      <c r="P135" s="8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14"/>
      <c r="AF135" s="5"/>
      <c r="AI135" s="5"/>
      <c r="AJ135" s="5"/>
      <c r="AN135" s="14"/>
      <c r="AO135" s="5"/>
      <c r="AP135" s="5"/>
      <c r="AR135" s="5"/>
      <c r="AU135" s="5"/>
      <c r="AV135" s="5"/>
      <c r="AW135" s="5"/>
      <c r="AZ135" s="5"/>
      <c r="BA135" s="5"/>
      <c r="BC135" s="5"/>
      <c r="BD135" s="5"/>
      <c r="BF135" s="5"/>
      <c r="BK135" s="5"/>
      <c r="BW135" s="14"/>
      <c r="CD135" s="5"/>
      <c r="CF135" s="5"/>
    </row>
    <row r="136" spans="1:84" x14ac:dyDescent="0.3">
      <c r="A136" s="8"/>
      <c r="B136" s="8"/>
      <c r="D136" s="4"/>
      <c r="E136" s="4"/>
      <c r="G136" s="4"/>
      <c r="H136" s="18"/>
      <c r="I136" s="18"/>
      <c r="J136" s="18"/>
      <c r="K136" s="18"/>
      <c r="L136" s="111"/>
      <c r="M136" s="4"/>
      <c r="N136" s="4"/>
      <c r="O136" s="43"/>
      <c r="P136" s="8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14"/>
      <c r="AF136" s="5"/>
      <c r="AI136" s="5"/>
      <c r="AJ136" s="5"/>
      <c r="AN136" s="14"/>
      <c r="AO136" s="5"/>
      <c r="AP136" s="5"/>
      <c r="AR136" s="5"/>
      <c r="AU136" s="5"/>
      <c r="AV136" s="5"/>
      <c r="AW136" s="5"/>
      <c r="AZ136" s="5"/>
      <c r="BA136" s="5"/>
      <c r="BC136" s="5"/>
      <c r="BD136" s="5"/>
      <c r="BF136" s="5"/>
      <c r="BK136" s="5"/>
      <c r="BW136" s="14"/>
      <c r="CD136" s="5"/>
      <c r="CF136" s="5"/>
    </row>
    <row r="137" spans="1:84" x14ac:dyDescent="0.3">
      <c r="A137" s="8"/>
      <c r="B137" s="8"/>
      <c r="D137" s="4"/>
      <c r="E137" s="4"/>
      <c r="G137" s="4"/>
      <c r="H137" s="18"/>
      <c r="I137" s="18"/>
      <c r="J137" s="18"/>
      <c r="K137" s="18"/>
      <c r="L137" s="111"/>
      <c r="M137" s="4"/>
      <c r="N137" s="4"/>
      <c r="O137" s="43"/>
      <c r="P137" s="8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14"/>
      <c r="AF137" s="5"/>
      <c r="AI137" s="5"/>
      <c r="AJ137" s="5"/>
      <c r="AN137" s="14"/>
      <c r="AO137" s="5"/>
      <c r="AP137" s="5"/>
      <c r="AR137" s="5"/>
      <c r="AU137" s="5"/>
      <c r="AV137" s="5"/>
      <c r="AW137" s="5"/>
      <c r="AZ137" s="5"/>
      <c r="BA137" s="5"/>
      <c r="BC137" s="5"/>
      <c r="BD137" s="5"/>
      <c r="BF137" s="5"/>
      <c r="BK137" s="5"/>
      <c r="BW137" s="14"/>
      <c r="CD137" s="5"/>
      <c r="CF137" s="5"/>
    </row>
    <row r="138" spans="1:84" x14ac:dyDescent="0.3">
      <c r="A138" s="8"/>
      <c r="B138" s="8"/>
      <c r="D138" s="4"/>
      <c r="E138" s="4"/>
      <c r="G138" s="4"/>
      <c r="H138" s="18"/>
      <c r="I138" s="18"/>
      <c r="J138" s="18"/>
      <c r="K138" s="18"/>
      <c r="L138" s="111"/>
      <c r="M138" s="4"/>
      <c r="N138" s="4"/>
      <c r="O138" s="43"/>
      <c r="P138" s="8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14"/>
      <c r="AF138" s="5"/>
      <c r="AI138" s="5"/>
      <c r="AJ138" s="5"/>
      <c r="AN138" s="14"/>
      <c r="AO138" s="5"/>
      <c r="AP138" s="5"/>
      <c r="AR138" s="5"/>
      <c r="AU138" s="5"/>
      <c r="AV138" s="5"/>
      <c r="AW138" s="5"/>
      <c r="AZ138" s="5"/>
      <c r="BA138" s="5"/>
      <c r="BC138" s="5"/>
      <c r="BD138" s="5"/>
      <c r="BF138" s="5"/>
      <c r="BK138" s="5"/>
      <c r="BW138" s="14"/>
      <c r="CD138" s="5"/>
      <c r="CF138" s="5"/>
    </row>
    <row r="139" spans="1:84" x14ac:dyDescent="0.3">
      <c r="A139" s="8"/>
      <c r="B139" s="8"/>
      <c r="D139" s="4"/>
      <c r="E139" s="4"/>
      <c r="G139" s="4"/>
      <c r="H139" s="18"/>
      <c r="I139" s="18"/>
      <c r="J139" s="18"/>
      <c r="K139" s="18"/>
      <c r="L139" s="111"/>
      <c r="M139" s="4"/>
      <c r="N139" s="4"/>
      <c r="O139" s="43"/>
      <c r="P139" s="8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14"/>
      <c r="AF139" s="5"/>
      <c r="AI139" s="5"/>
      <c r="AJ139" s="5"/>
      <c r="AN139" s="14"/>
      <c r="AO139" s="5"/>
      <c r="AP139" s="5"/>
      <c r="AR139" s="5"/>
      <c r="AU139" s="5"/>
      <c r="AV139" s="5"/>
      <c r="AW139" s="5"/>
      <c r="AZ139" s="5"/>
      <c r="BA139" s="5"/>
      <c r="BC139" s="5"/>
      <c r="BD139" s="5"/>
      <c r="BF139" s="5"/>
      <c r="BK139" s="5"/>
      <c r="BW139" s="14"/>
      <c r="CD139" s="5"/>
      <c r="CF139" s="5"/>
    </row>
    <row r="140" spans="1:84" x14ac:dyDescent="0.3">
      <c r="A140" s="8"/>
      <c r="B140" s="8"/>
      <c r="D140" s="4"/>
      <c r="E140" s="4"/>
      <c r="G140" s="4"/>
      <c r="H140" s="18"/>
      <c r="I140" s="18"/>
      <c r="J140" s="18"/>
      <c r="K140" s="18"/>
      <c r="L140" s="111"/>
      <c r="M140" s="4"/>
      <c r="N140" s="4"/>
      <c r="O140" s="43"/>
      <c r="P140" s="8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14"/>
      <c r="AF140" s="5"/>
      <c r="AI140" s="5"/>
      <c r="AJ140" s="5"/>
      <c r="AN140" s="14"/>
      <c r="AO140" s="5"/>
      <c r="AP140" s="5"/>
      <c r="AR140" s="5"/>
      <c r="AU140" s="5"/>
      <c r="AV140" s="5"/>
      <c r="AW140" s="5"/>
      <c r="AZ140" s="5"/>
      <c r="BA140" s="5"/>
      <c r="BC140" s="5"/>
      <c r="BD140" s="5"/>
      <c r="BF140" s="5"/>
      <c r="BK140" s="5"/>
      <c r="BW140" s="14"/>
      <c r="CD140" s="5"/>
      <c r="CF140" s="5"/>
    </row>
    <row r="141" spans="1:84" x14ac:dyDescent="0.3">
      <c r="A141" s="8"/>
      <c r="B141" s="8"/>
      <c r="D141" s="4"/>
      <c r="E141" s="4"/>
      <c r="G141" s="4"/>
      <c r="H141" s="18"/>
      <c r="I141" s="18"/>
      <c r="J141" s="18"/>
      <c r="K141" s="18"/>
      <c r="L141" s="111"/>
      <c r="M141" s="4"/>
      <c r="N141" s="4"/>
      <c r="O141" s="43"/>
      <c r="P141" s="8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14"/>
      <c r="AF141" s="5"/>
      <c r="AI141" s="5"/>
      <c r="AJ141" s="5"/>
      <c r="AN141" s="14"/>
      <c r="AO141" s="5"/>
      <c r="AP141" s="5"/>
      <c r="AR141" s="5"/>
      <c r="AU141" s="5"/>
      <c r="AV141" s="5"/>
      <c r="AW141" s="5"/>
      <c r="AZ141" s="5"/>
      <c r="BA141" s="5"/>
      <c r="BC141" s="5"/>
      <c r="BD141" s="5"/>
      <c r="BF141" s="5"/>
      <c r="BK141" s="5"/>
      <c r="BW141" s="14"/>
      <c r="CD141" s="5"/>
      <c r="CF141" s="5"/>
    </row>
    <row r="142" spans="1:84" x14ac:dyDescent="0.3">
      <c r="A142" s="8"/>
      <c r="B142" s="8"/>
      <c r="D142" s="4"/>
      <c r="E142" s="4"/>
      <c r="G142" s="4"/>
      <c r="H142" s="18"/>
      <c r="I142" s="18"/>
      <c r="J142" s="18"/>
      <c r="K142" s="18"/>
      <c r="L142" s="111"/>
      <c r="M142" s="4"/>
      <c r="N142" s="4"/>
      <c r="O142" s="43"/>
      <c r="P142" s="8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14"/>
      <c r="AF142" s="5"/>
      <c r="AI142" s="5"/>
      <c r="AJ142" s="5"/>
      <c r="AN142" s="14"/>
      <c r="AO142" s="5"/>
      <c r="AP142" s="5"/>
      <c r="AR142" s="5"/>
      <c r="AU142" s="5"/>
      <c r="AV142" s="5"/>
      <c r="AW142" s="5"/>
      <c r="AZ142" s="5"/>
      <c r="BA142" s="5"/>
      <c r="BC142" s="5"/>
      <c r="BD142" s="5"/>
      <c r="BF142" s="5"/>
      <c r="BK142" s="5"/>
      <c r="BW142" s="14"/>
      <c r="CD142" s="5"/>
      <c r="CF142" s="5"/>
    </row>
    <row r="143" spans="1:84" x14ac:dyDescent="0.3">
      <c r="A143" s="8"/>
      <c r="B143" s="8"/>
      <c r="D143" s="4"/>
      <c r="E143" s="4"/>
      <c r="G143" s="4"/>
      <c r="H143" s="18"/>
      <c r="I143" s="18"/>
      <c r="J143" s="18"/>
      <c r="K143" s="18"/>
      <c r="L143" s="111"/>
      <c r="M143" s="4"/>
      <c r="N143" s="4"/>
      <c r="O143" s="43"/>
      <c r="P143" s="8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14"/>
      <c r="AF143" s="5"/>
      <c r="AI143" s="5"/>
      <c r="AJ143" s="5"/>
      <c r="AN143" s="14"/>
      <c r="AO143" s="5"/>
      <c r="AP143" s="5"/>
      <c r="AR143" s="5"/>
      <c r="AU143" s="5"/>
      <c r="AV143" s="5"/>
      <c r="AW143" s="5"/>
      <c r="AZ143" s="5"/>
      <c r="BA143" s="5"/>
      <c r="BC143" s="5"/>
      <c r="BD143" s="5"/>
      <c r="BF143" s="5"/>
      <c r="BK143" s="5"/>
      <c r="BW143" s="14"/>
      <c r="CD143" s="5"/>
      <c r="CF143" s="5"/>
    </row>
    <row r="144" spans="1:84" x14ac:dyDescent="0.3">
      <c r="A144" s="8"/>
      <c r="B144" s="8"/>
      <c r="D144" s="4"/>
      <c r="E144" s="4"/>
      <c r="G144" s="4"/>
      <c r="H144" s="18"/>
      <c r="I144" s="18"/>
      <c r="J144" s="18"/>
      <c r="K144" s="18"/>
      <c r="L144" s="111"/>
      <c r="M144" s="4"/>
      <c r="N144" s="4"/>
      <c r="O144" s="43"/>
      <c r="P144" s="8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14"/>
      <c r="AF144" s="5"/>
      <c r="AI144" s="5"/>
      <c r="AJ144" s="5"/>
      <c r="AN144" s="14"/>
      <c r="AO144" s="5"/>
      <c r="AP144" s="5"/>
      <c r="AR144" s="5"/>
      <c r="AU144" s="5"/>
      <c r="AV144" s="5"/>
      <c r="AW144" s="5"/>
      <c r="AZ144" s="5"/>
      <c r="BA144" s="5"/>
      <c r="BC144" s="5"/>
      <c r="BD144" s="5"/>
      <c r="BF144" s="5"/>
      <c r="BK144" s="5"/>
      <c r="BW144" s="14"/>
      <c r="CD144" s="5"/>
      <c r="CF144" s="5"/>
    </row>
    <row r="145" spans="1:84" x14ac:dyDescent="0.3">
      <c r="A145" s="8"/>
      <c r="B145" s="8"/>
      <c r="D145" s="4"/>
      <c r="E145" s="4"/>
      <c r="G145" s="4"/>
      <c r="H145" s="18"/>
      <c r="I145" s="18"/>
      <c r="J145" s="18"/>
      <c r="K145" s="18"/>
      <c r="L145" s="111"/>
      <c r="M145" s="4"/>
      <c r="N145" s="4"/>
      <c r="O145" s="43"/>
      <c r="P145" s="8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14"/>
      <c r="AF145" s="5"/>
      <c r="AI145" s="5"/>
      <c r="AJ145" s="5"/>
      <c r="AN145" s="14"/>
      <c r="AO145" s="5"/>
      <c r="AP145" s="5"/>
      <c r="AR145" s="5"/>
      <c r="AU145" s="5"/>
      <c r="AV145" s="5"/>
      <c r="AW145" s="5"/>
      <c r="AZ145" s="5"/>
      <c r="BA145" s="5"/>
      <c r="BC145" s="5"/>
      <c r="BD145" s="5"/>
      <c r="BF145" s="5"/>
      <c r="BK145" s="5"/>
      <c r="BW145" s="14"/>
      <c r="CD145" s="5"/>
      <c r="CF145" s="5"/>
    </row>
    <row r="146" spans="1:84" x14ac:dyDescent="0.3">
      <c r="A146" s="8"/>
      <c r="B146" s="8"/>
      <c r="D146" s="4"/>
      <c r="E146" s="4"/>
      <c r="G146" s="4"/>
      <c r="H146" s="18"/>
      <c r="I146" s="18"/>
      <c r="J146" s="18"/>
      <c r="K146" s="18"/>
      <c r="L146" s="111"/>
      <c r="M146" s="4"/>
      <c r="N146" s="4"/>
      <c r="O146" s="43"/>
      <c r="P146" s="8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14"/>
      <c r="AF146" s="5"/>
      <c r="AI146" s="5"/>
      <c r="AJ146" s="5"/>
      <c r="AN146" s="14"/>
      <c r="AO146" s="5"/>
      <c r="AP146" s="5"/>
      <c r="AR146" s="5"/>
      <c r="AU146" s="5"/>
      <c r="AV146" s="5"/>
      <c r="AW146" s="5"/>
      <c r="AZ146" s="5"/>
      <c r="BA146" s="5"/>
      <c r="BC146" s="5"/>
      <c r="BD146" s="5"/>
      <c r="BF146" s="5"/>
      <c r="BK146" s="5"/>
      <c r="BW146" s="14"/>
      <c r="CD146" s="5"/>
      <c r="CF146" s="5"/>
    </row>
    <row r="147" spans="1:84" x14ac:dyDescent="0.3">
      <c r="A147" s="8"/>
      <c r="B147" s="8"/>
      <c r="D147" s="4"/>
      <c r="E147" s="4"/>
      <c r="G147" s="4"/>
      <c r="H147" s="18"/>
      <c r="I147" s="18"/>
      <c r="J147" s="18"/>
      <c r="K147" s="18"/>
      <c r="L147" s="111"/>
      <c r="M147" s="4"/>
      <c r="N147" s="4"/>
      <c r="O147" s="43"/>
      <c r="P147" s="8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14"/>
      <c r="AF147" s="5"/>
      <c r="AI147" s="5"/>
      <c r="AJ147" s="5"/>
      <c r="AN147" s="14"/>
      <c r="AO147" s="5"/>
      <c r="AP147" s="5"/>
      <c r="AR147" s="5"/>
      <c r="AU147" s="5"/>
      <c r="AV147" s="5"/>
      <c r="AW147" s="5"/>
      <c r="AZ147" s="5"/>
      <c r="BA147" s="5"/>
      <c r="BC147" s="5"/>
      <c r="BD147" s="5"/>
      <c r="BF147" s="5"/>
      <c r="BK147" s="5"/>
      <c r="BW147" s="14"/>
      <c r="CD147" s="5"/>
      <c r="CF147" s="5"/>
    </row>
    <row r="148" spans="1:84" x14ac:dyDescent="0.3">
      <c r="A148" s="8"/>
      <c r="B148" s="8"/>
      <c r="D148" s="4"/>
      <c r="E148" s="4"/>
      <c r="G148" s="4"/>
      <c r="H148" s="18"/>
      <c r="I148" s="18"/>
      <c r="J148" s="18"/>
      <c r="K148" s="18"/>
      <c r="L148" s="111"/>
      <c r="M148" s="4"/>
      <c r="N148" s="4"/>
      <c r="O148" s="43"/>
      <c r="P148" s="8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14"/>
      <c r="AF148" s="5"/>
      <c r="AI148" s="5"/>
      <c r="AJ148" s="5"/>
      <c r="AN148" s="14"/>
      <c r="AO148" s="5"/>
      <c r="AP148" s="5"/>
      <c r="AR148" s="5"/>
      <c r="AU148" s="5"/>
      <c r="AV148" s="5"/>
      <c r="AW148" s="5"/>
      <c r="AZ148" s="5"/>
      <c r="BA148" s="5"/>
      <c r="BC148" s="5"/>
      <c r="BD148" s="5"/>
      <c r="BF148" s="5"/>
      <c r="BK148" s="5"/>
      <c r="BW148" s="14"/>
      <c r="CD148" s="5"/>
      <c r="CF148" s="5"/>
    </row>
    <row r="149" spans="1:84" x14ac:dyDescent="0.3">
      <c r="A149" s="8"/>
      <c r="B149" s="8"/>
      <c r="D149" s="4"/>
      <c r="E149" s="4"/>
      <c r="G149" s="4"/>
      <c r="H149" s="18"/>
      <c r="I149" s="18"/>
      <c r="J149" s="18"/>
      <c r="K149" s="18"/>
      <c r="L149" s="111"/>
      <c r="M149" s="4"/>
      <c r="N149" s="4"/>
      <c r="O149" s="43"/>
      <c r="P149" s="8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14"/>
      <c r="AF149" s="5"/>
      <c r="AI149" s="5"/>
      <c r="AJ149" s="5"/>
      <c r="AN149" s="14"/>
      <c r="AO149" s="5"/>
      <c r="AP149" s="5"/>
      <c r="AR149" s="5"/>
      <c r="AU149" s="5"/>
      <c r="AV149" s="5"/>
      <c r="AW149" s="5"/>
      <c r="AZ149" s="5"/>
      <c r="BA149" s="5"/>
      <c r="BC149" s="5"/>
      <c r="BD149" s="5"/>
      <c r="BF149" s="5"/>
      <c r="BK149" s="5"/>
      <c r="BW149" s="14"/>
      <c r="CD149" s="5"/>
      <c r="CF149" s="5"/>
    </row>
    <row r="150" spans="1:84" x14ac:dyDescent="0.3">
      <c r="A150" s="8"/>
      <c r="B150" s="8"/>
      <c r="D150" s="4"/>
      <c r="E150" s="4"/>
      <c r="G150" s="4"/>
      <c r="H150" s="18"/>
      <c r="I150" s="18"/>
      <c r="J150" s="18"/>
      <c r="K150" s="18"/>
      <c r="L150" s="111"/>
      <c r="M150" s="4"/>
      <c r="N150" s="4"/>
      <c r="O150" s="43"/>
      <c r="P150" s="8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14"/>
      <c r="AF150" s="5"/>
      <c r="AI150" s="5"/>
      <c r="AJ150" s="5"/>
      <c r="AN150" s="14"/>
      <c r="AO150" s="5"/>
      <c r="AP150" s="5"/>
      <c r="AR150" s="5"/>
      <c r="AU150" s="5"/>
      <c r="AV150" s="5"/>
      <c r="AW150" s="5"/>
      <c r="AZ150" s="5"/>
      <c r="BA150" s="5"/>
      <c r="BC150" s="5"/>
      <c r="BD150" s="5"/>
      <c r="BF150" s="5"/>
      <c r="BK150" s="5"/>
      <c r="BW150" s="14"/>
      <c r="CD150" s="5"/>
      <c r="CF150" s="5"/>
    </row>
    <row r="151" spans="1:84" x14ac:dyDescent="0.3">
      <c r="A151" s="8"/>
      <c r="B151" s="8"/>
      <c r="D151" s="4"/>
      <c r="E151" s="4"/>
      <c r="G151" s="4"/>
      <c r="H151" s="18"/>
      <c r="I151" s="18"/>
      <c r="J151" s="18"/>
      <c r="K151" s="18"/>
      <c r="L151" s="111"/>
      <c r="M151" s="4"/>
      <c r="N151" s="4"/>
      <c r="O151" s="43"/>
      <c r="P151" s="8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14"/>
      <c r="AF151" s="5"/>
      <c r="AI151" s="5"/>
      <c r="AJ151" s="5"/>
      <c r="AN151" s="14"/>
      <c r="AO151" s="5"/>
      <c r="AP151" s="5"/>
      <c r="AR151" s="5"/>
      <c r="AU151" s="5"/>
      <c r="AV151" s="5"/>
      <c r="AW151" s="5"/>
      <c r="AZ151" s="5"/>
      <c r="BA151" s="5"/>
      <c r="BC151" s="5"/>
      <c r="BD151" s="5"/>
      <c r="BF151" s="5"/>
      <c r="BK151" s="5"/>
      <c r="BW151" s="14"/>
      <c r="CD151" s="5"/>
      <c r="CF151" s="5"/>
    </row>
    <row r="152" spans="1:84" x14ac:dyDescent="0.3">
      <c r="A152" s="8"/>
      <c r="B152" s="8"/>
      <c r="D152" s="4"/>
      <c r="E152" s="4"/>
      <c r="G152" s="4"/>
      <c r="H152" s="18"/>
      <c r="I152" s="18"/>
      <c r="J152" s="18"/>
      <c r="K152" s="18"/>
      <c r="L152" s="111"/>
      <c r="M152" s="4"/>
      <c r="N152" s="4"/>
      <c r="O152" s="43"/>
      <c r="P152" s="8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14"/>
      <c r="AF152" s="5"/>
      <c r="AI152" s="5"/>
      <c r="AJ152" s="5"/>
      <c r="AN152" s="14"/>
      <c r="AO152" s="5"/>
      <c r="AP152" s="5"/>
      <c r="AR152" s="5"/>
      <c r="AU152" s="5"/>
      <c r="AV152" s="5"/>
      <c r="AW152" s="5"/>
      <c r="AZ152" s="5"/>
      <c r="BA152" s="5"/>
      <c r="BC152" s="5"/>
      <c r="BD152" s="5"/>
      <c r="BF152" s="5"/>
      <c r="BK152" s="5"/>
      <c r="BW152" s="14"/>
      <c r="CD152" s="5"/>
      <c r="CF152" s="5"/>
    </row>
    <row r="153" spans="1:84" x14ac:dyDescent="0.3">
      <c r="A153" s="8"/>
      <c r="B153" s="8"/>
      <c r="D153" s="4"/>
      <c r="E153" s="4"/>
      <c r="G153" s="4"/>
      <c r="H153" s="18"/>
      <c r="I153" s="18"/>
      <c r="J153" s="18"/>
      <c r="K153" s="18"/>
      <c r="L153" s="111"/>
      <c r="M153" s="4"/>
      <c r="N153" s="4"/>
      <c r="O153" s="43"/>
      <c r="P153" s="8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14"/>
      <c r="AF153" s="5"/>
      <c r="AI153" s="5"/>
      <c r="AJ153" s="5"/>
      <c r="AN153" s="14"/>
      <c r="AO153" s="5"/>
      <c r="AP153" s="5"/>
      <c r="AR153" s="5"/>
      <c r="AU153" s="5"/>
      <c r="AV153" s="5"/>
      <c r="AW153" s="5"/>
      <c r="AZ153" s="5"/>
      <c r="BA153" s="5"/>
      <c r="BC153" s="5"/>
      <c r="BD153" s="5"/>
      <c r="BF153" s="5"/>
      <c r="BK153" s="5"/>
      <c r="BW153" s="14"/>
      <c r="CD153" s="5"/>
      <c r="CF153" s="5"/>
    </row>
    <row r="154" spans="1:84" x14ac:dyDescent="0.3">
      <c r="A154" s="8"/>
      <c r="B154" s="8"/>
      <c r="D154" s="4"/>
      <c r="E154" s="4"/>
      <c r="G154" s="4"/>
      <c r="H154" s="18"/>
      <c r="I154" s="18"/>
      <c r="J154" s="18"/>
      <c r="K154" s="18"/>
      <c r="L154" s="111"/>
      <c r="M154" s="4"/>
      <c r="N154" s="4"/>
      <c r="O154" s="43"/>
      <c r="P154" s="8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14"/>
      <c r="AF154" s="5"/>
      <c r="AI154" s="5"/>
      <c r="AJ154" s="5"/>
      <c r="AN154" s="14"/>
      <c r="AO154" s="5"/>
      <c r="AP154" s="5"/>
      <c r="AR154" s="5"/>
      <c r="AU154" s="5"/>
      <c r="AV154" s="5"/>
      <c r="AW154" s="5"/>
      <c r="AZ154" s="5"/>
      <c r="BA154" s="5"/>
      <c r="BC154" s="5"/>
      <c r="BD154" s="5"/>
      <c r="BF154" s="5"/>
      <c r="BK154" s="5"/>
      <c r="BW154" s="14"/>
      <c r="CD154" s="5"/>
      <c r="CF154" s="5"/>
    </row>
    <row r="155" spans="1:84" x14ac:dyDescent="0.3">
      <c r="A155" s="8"/>
      <c r="B155" s="8"/>
      <c r="D155" s="4"/>
      <c r="E155" s="4"/>
      <c r="G155" s="4"/>
      <c r="H155" s="18"/>
      <c r="I155" s="18"/>
      <c r="J155" s="18"/>
      <c r="K155" s="18"/>
      <c r="L155" s="111"/>
      <c r="M155" s="4"/>
      <c r="N155" s="4"/>
      <c r="O155" s="43"/>
      <c r="P155" s="8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14"/>
      <c r="AF155" s="5"/>
      <c r="AI155" s="5"/>
      <c r="AJ155" s="5"/>
      <c r="AN155" s="14"/>
      <c r="AO155" s="5"/>
      <c r="AP155" s="5"/>
      <c r="AR155" s="5"/>
      <c r="AU155" s="5"/>
      <c r="AV155" s="5"/>
      <c r="AW155" s="5"/>
      <c r="AZ155" s="5"/>
      <c r="BA155" s="5"/>
      <c r="BC155" s="5"/>
      <c r="BD155" s="5"/>
      <c r="BF155" s="5"/>
      <c r="BK155" s="5"/>
      <c r="BW155" s="14"/>
      <c r="CD155" s="5"/>
      <c r="CF155" s="5"/>
    </row>
    <row r="156" spans="1:84" x14ac:dyDescent="0.3">
      <c r="A156" s="8"/>
      <c r="B156" s="8"/>
      <c r="D156" s="4"/>
      <c r="E156" s="4"/>
      <c r="G156" s="4"/>
      <c r="H156" s="18"/>
      <c r="I156" s="18"/>
      <c r="J156" s="18"/>
      <c r="K156" s="18"/>
      <c r="L156" s="111"/>
      <c r="M156" s="4"/>
      <c r="N156" s="4"/>
      <c r="O156" s="43"/>
      <c r="P156" s="8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14"/>
      <c r="AF156" s="5"/>
      <c r="AI156" s="5"/>
      <c r="AJ156" s="5"/>
      <c r="AN156" s="14"/>
      <c r="AO156" s="5"/>
      <c r="AP156" s="5"/>
      <c r="AR156" s="5"/>
      <c r="AU156" s="5"/>
      <c r="AV156" s="5"/>
      <c r="AW156" s="5"/>
      <c r="AZ156" s="5"/>
      <c r="BA156" s="5"/>
      <c r="BC156" s="5"/>
      <c r="BD156" s="5"/>
      <c r="BF156" s="5"/>
      <c r="BK156" s="5"/>
      <c r="BW156" s="14"/>
      <c r="CD156" s="5"/>
      <c r="CF156" s="5"/>
    </row>
    <row r="157" spans="1:84" x14ac:dyDescent="0.3">
      <c r="A157" s="8"/>
      <c r="B157" s="8"/>
      <c r="D157" s="4"/>
      <c r="E157" s="4"/>
      <c r="G157" s="4"/>
      <c r="H157" s="18"/>
      <c r="I157" s="18"/>
      <c r="J157" s="18"/>
      <c r="K157" s="18"/>
      <c r="L157" s="111"/>
      <c r="M157" s="4"/>
      <c r="N157" s="4"/>
      <c r="O157" s="43"/>
      <c r="P157" s="8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14"/>
      <c r="AF157" s="5"/>
      <c r="AI157" s="5"/>
      <c r="AJ157" s="5"/>
      <c r="AN157" s="14"/>
      <c r="AO157" s="5"/>
      <c r="AP157" s="5"/>
      <c r="AR157" s="5"/>
      <c r="AU157" s="5"/>
      <c r="AV157" s="5"/>
      <c r="AW157" s="5"/>
      <c r="AZ157" s="5"/>
      <c r="BA157" s="5"/>
      <c r="BC157" s="5"/>
      <c r="BD157" s="5"/>
      <c r="BF157" s="5"/>
      <c r="BK157" s="5"/>
      <c r="BW157" s="14"/>
      <c r="CD157" s="5"/>
      <c r="CF157" s="5"/>
    </row>
    <row r="158" spans="1:84" x14ac:dyDescent="0.3">
      <c r="A158" s="8"/>
      <c r="B158" s="8"/>
      <c r="D158" s="4"/>
      <c r="E158" s="4"/>
      <c r="G158" s="4"/>
      <c r="H158" s="18"/>
      <c r="I158" s="18"/>
      <c r="J158" s="18"/>
      <c r="K158" s="18"/>
      <c r="L158" s="111"/>
      <c r="M158" s="4"/>
      <c r="N158" s="4"/>
      <c r="O158" s="43"/>
      <c r="P158" s="8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14"/>
      <c r="AF158" s="5"/>
      <c r="AI158" s="5"/>
      <c r="AJ158" s="5"/>
      <c r="AN158" s="14"/>
      <c r="AO158" s="5"/>
      <c r="AP158" s="5"/>
      <c r="AR158" s="5"/>
      <c r="AU158" s="5"/>
      <c r="AV158" s="5"/>
      <c r="AW158" s="5"/>
      <c r="AZ158" s="5"/>
      <c r="BA158" s="5"/>
      <c r="BC158" s="5"/>
      <c r="BD158" s="5"/>
      <c r="BF158" s="5"/>
      <c r="BK158" s="5"/>
      <c r="BW158" s="14"/>
      <c r="CD158" s="5"/>
      <c r="CF158" s="5"/>
    </row>
    <row r="159" spans="1:84" x14ac:dyDescent="0.3">
      <c r="A159" s="8"/>
      <c r="B159" s="8"/>
      <c r="D159" s="4"/>
      <c r="E159" s="4"/>
      <c r="G159" s="4"/>
      <c r="H159" s="18"/>
      <c r="I159" s="18"/>
      <c r="J159" s="18"/>
      <c r="K159" s="18"/>
      <c r="L159" s="111"/>
      <c r="M159" s="4"/>
      <c r="N159" s="4"/>
      <c r="O159" s="43"/>
      <c r="P159" s="8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14"/>
      <c r="AF159" s="5"/>
      <c r="AI159" s="5"/>
      <c r="AJ159" s="5"/>
      <c r="AN159" s="14"/>
      <c r="AO159" s="5"/>
      <c r="AP159" s="5"/>
      <c r="AR159" s="5"/>
      <c r="AU159" s="5"/>
      <c r="AV159" s="5"/>
      <c r="AW159" s="5"/>
      <c r="AZ159" s="5"/>
      <c r="BA159" s="5"/>
      <c r="BC159" s="5"/>
      <c r="BD159" s="5"/>
      <c r="BF159" s="5"/>
      <c r="BK159" s="5"/>
      <c r="BW159" s="14"/>
      <c r="CD159" s="5"/>
      <c r="CF159" s="5"/>
    </row>
    <row r="160" spans="1:84" x14ac:dyDescent="0.3">
      <c r="A160" s="8"/>
      <c r="B160" s="8"/>
      <c r="D160" s="4"/>
      <c r="E160" s="4"/>
      <c r="G160" s="4"/>
      <c r="H160" s="18"/>
      <c r="I160" s="18"/>
      <c r="J160" s="18"/>
      <c r="K160" s="18"/>
      <c r="L160" s="111"/>
      <c r="M160" s="4"/>
      <c r="N160" s="4"/>
      <c r="O160" s="43"/>
      <c r="P160" s="8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14"/>
      <c r="AF160" s="5"/>
      <c r="AI160" s="5"/>
      <c r="AJ160" s="5"/>
      <c r="AN160" s="14"/>
      <c r="AO160" s="5"/>
      <c r="AP160" s="5"/>
      <c r="AR160" s="5"/>
      <c r="AU160" s="5"/>
      <c r="AV160" s="5"/>
      <c r="AW160" s="5"/>
      <c r="AZ160" s="5"/>
      <c r="BA160" s="5"/>
      <c r="BC160" s="5"/>
      <c r="BD160" s="5"/>
      <c r="BF160" s="5"/>
      <c r="BK160" s="5"/>
      <c r="BW160" s="14"/>
      <c r="CD160" s="5"/>
      <c r="CF160" s="5"/>
    </row>
    <row r="161" spans="1:84" x14ac:dyDescent="0.3">
      <c r="A161" s="8"/>
      <c r="B161" s="8"/>
      <c r="D161" s="4"/>
      <c r="E161" s="4"/>
      <c r="G161" s="4"/>
      <c r="H161" s="18"/>
      <c r="I161" s="18"/>
      <c r="J161" s="18"/>
      <c r="K161" s="18"/>
      <c r="L161" s="111"/>
      <c r="M161" s="4"/>
      <c r="N161" s="4"/>
      <c r="O161" s="43"/>
      <c r="P161" s="8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14"/>
      <c r="AF161" s="5"/>
      <c r="AI161" s="5"/>
      <c r="AJ161" s="5"/>
      <c r="AN161" s="14"/>
      <c r="AO161" s="5"/>
      <c r="AP161" s="5"/>
      <c r="AR161" s="5"/>
      <c r="AU161" s="5"/>
      <c r="AV161" s="5"/>
      <c r="AW161" s="5"/>
      <c r="AZ161" s="5"/>
      <c r="BA161" s="5"/>
      <c r="BC161" s="5"/>
      <c r="BD161" s="5"/>
      <c r="BF161" s="5"/>
      <c r="BK161" s="5"/>
      <c r="BW161" s="14"/>
      <c r="CD161" s="5"/>
      <c r="CF161" s="5"/>
    </row>
    <row r="162" spans="1:84" x14ac:dyDescent="0.3">
      <c r="A162" s="8"/>
      <c r="B162" s="8"/>
      <c r="D162" s="4"/>
      <c r="E162" s="4"/>
      <c r="G162" s="4"/>
      <c r="H162" s="18"/>
      <c r="I162" s="18"/>
      <c r="J162" s="18"/>
      <c r="K162" s="18"/>
      <c r="L162" s="111"/>
      <c r="M162" s="4"/>
      <c r="N162" s="4"/>
      <c r="O162" s="43"/>
      <c r="P162" s="8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14"/>
      <c r="AF162" s="5"/>
      <c r="AI162" s="5"/>
      <c r="AJ162" s="5"/>
      <c r="AN162" s="14"/>
      <c r="AO162" s="5"/>
      <c r="AP162" s="5"/>
      <c r="AR162" s="5"/>
      <c r="AU162" s="5"/>
      <c r="AV162" s="5"/>
      <c r="AW162" s="5"/>
      <c r="AZ162" s="5"/>
      <c r="BA162" s="5"/>
      <c r="BC162" s="5"/>
      <c r="BD162" s="5"/>
      <c r="BF162" s="5"/>
      <c r="BK162" s="5"/>
      <c r="BW162" s="14"/>
      <c r="CD162" s="5"/>
      <c r="CF162" s="5"/>
    </row>
    <row r="163" spans="1:84" x14ac:dyDescent="0.3">
      <c r="A163" s="8"/>
      <c r="B163" s="8"/>
      <c r="D163" s="4"/>
      <c r="E163" s="4"/>
      <c r="G163" s="4"/>
      <c r="H163" s="18"/>
      <c r="I163" s="18"/>
      <c r="J163" s="18"/>
      <c r="K163" s="18"/>
      <c r="L163" s="111"/>
      <c r="M163" s="4"/>
      <c r="N163" s="4"/>
      <c r="O163" s="43"/>
      <c r="P163" s="8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14"/>
      <c r="AF163" s="5"/>
      <c r="AI163" s="5"/>
      <c r="AJ163" s="5"/>
      <c r="AN163" s="14"/>
      <c r="AO163" s="5"/>
      <c r="AP163" s="5"/>
      <c r="AR163" s="5"/>
      <c r="AU163" s="5"/>
      <c r="AV163" s="5"/>
      <c r="AW163" s="5"/>
      <c r="AZ163" s="5"/>
      <c r="BA163" s="5"/>
      <c r="BC163" s="5"/>
      <c r="BD163" s="5"/>
      <c r="BF163" s="5"/>
      <c r="BK163" s="5"/>
      <c r="BW163" s="14"/>
      <c r="CD163" s="5"/>
      <c r="CF163" s="5"/>
    </row>
    <row r="164" spans="1:84" x14ac:dyDescent="0.3">
      <c r="A164" s="8"/>
      <c r="B164" s="8"/>
      <c r="D164" s="4"/>
      <c r="E164" s="4"/>
      <c r="G164" s="4"/>
      <c r="H164" s="18"/>
      <c r="I164" s="18"/>
      <c r="J164" s="18"/>
      <c r="K164" s="18"/>
      <c r="L164" s="111"/>
      <c r="M164" s="4"/>
      <c r="N164" s="4"/>
      <c r="O164" s="43"/>
      <c r="P164" s="8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14"/>
      <c r="AF164" s="5"/>
      <c r="AI164" s="5"/>
      <c r="AJ164" s="5"/>
      <c r="AN164" s="14"/>
      <c r="AO164" s="5"/>
      <c r="AP164" s="5"/>
      <c r="AR164" s="5"/>
      <c r="AU164" s="5"/>
      <c r="AV164" s="5"/>
      <c r="AW164" s="5"/>
      <c r="AZ164" s="5"/>
      <c r="BA164" s="5"/>
      <c r="BC164" s="5"/>
      <c r="BD164" s="5"/>
      <c r="BF164" s="5"/>
      <c r="BK164" s="5"/>
      <c r="BW164" s="14"/>
      <c r="CD164" s="5"/>
      <c r="CF164" s="5"/>
    </row>
    <row r="165" spans="1:84" x14ac:dyDescent="0.3">
      <c r="A165" s="8"/>
      <c r="B165" s="8"/>
      <c r="D165" s="4"/>
      <c r="E165" s="4"/>
      <c r="G165" s="4"/>
      <c r="H165" s="18"/>
      <c r="I165" s="18"/>
      <c r="J165" s="18"/>
      <c r="K165" s="18"/>
      <c r="L165" s="111"/>
      <c r="M165" s="4"/>
      <c r="N165" s="4"/>
      <c r="O165" s="43"/>
      <c r="P165" s="8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14"/>
      <c r="AF165" s="5"/>
      <c r="AI165" s="5"/>
      <c r="AJ165" s="5"/>
      <c r="AN165" s="14"/>
      <c r="AO165" s="5"/>
      <c r="AP165" s="5"/>
      <c r="AR165" s="5"/>
      <c r="AU165" s="5"/>
      <c r="AV165" s="5"/>
      <c r="AW165" s="5"/>
      <c r="AZ165" s="5"/>
      <c r="BA165" s="5"/>
      <c r="BC165" s="5"/>
      <c r="BD165" s="5"/>
      <c r="BF165" s="5"/>
      <c r="BK165" s="5"/>
      <c r="BW165" s="14"/>
      <c r="CD165" s="5"/>
      <c r="CF165" s="5"/>
    </row>
    <row r="166" spans="1:84" x14ac:dyDescent="0.3">
      <c r="A166" s="8"/>
      <c r="B166" s="8"/>
      <c r="D166" s="4"/>
      <c r="E166" s="4"/>
      <c r="G166" s="4"/>
      <c r="H166" s="18"/>
      <c r="I166" s="18"/>
      <c r="J166" s="18"/>
      <c r="K166" s="18"/>
      <c r="L166" s="111"/>
      <c r="M166" s="4"/>
      <c r="N166" s="4"/>
      <c r="O166" s="43"/>
      <c r="P166" s="8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14"/>
      <c r="AF166" s="5"/>
      <c r="AI166" s="5"/>
      <c r="AJ166" s="5"/>
      <c r="AN166" s="14"/>
      <c r="AO166" s="5"/>
      <c r="AP166" s="5"/>
      <c r="AR166" s="5"/>
      <c r="AU166" s="5"/>
      <c r="AV166" s="5"/>
      <c r="AW166" s="5"/>
      <c r="AZ166" s="5"/>
      <c r="BA166" s="5"/>
      <c r="BC166" s="5"/>
      <c r="BD166" s="5"/>
      <c r="BF166" s="5"/>
      <c r="BK166" s="5"/>
      <c r="BW166" s="14"/>
      <c r="CD166" s="5"/>
      <c r="CF166" s="5"/>
    </row>
    <row r="167" spans="1:84" x14ac:dyDescent="0.3">
      <c r="A167" s="8"/>
      <c r="B167" s="8"/>
      <c r="D167" s="4"/>
      <c r="E167" s="4"/>
      <c r="G167" s="4"/>
      <c r="H167" s="18"/>
      <c r="I167" s="18"/>
      <c r="J167" s="18"/>
      <c r="K167" s="18"/>
      <c r="L167" s="111"/>
      <c r="M167" s="4"/>
      <c r="N167" s="4"/>
      <c r="O167" s="43"/>
      <c r="P167" s="8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14"/>
      <c r="AF167" s="5"/>
      <c r="AI167" s="5"/>
      <c r="AJ167" s="5"/>
      <c r="AN167" s="14"/>
      <c r="AO167" s="5"/>
      <c r="AP167" s="5"/>
      <c r="AR167" s="5"/>
      <c r="AU167" s="5"/>
      <c r="AV167" s="5"/>
      <c r="AW167" s="5"/>
      <c r="AZ167" s="5"/>
      <c r="BA167" s="5"/>
      <c r="BC167" s="5"/>
      <c r="BD167" s="5"/>
      <c r="BF167" s="5"/>
      <c r="BK167" s="5"/>
      <c r="BW167" s="14"/>
      <c r="CD167" s="5"/>
      <c r="CF167" s="5"/>
    </row>
    <row r="168" spans="1:84" x14ac:dyDescent="0.3">
      <c r="A168" s="8"/>
      <c r="B168" s="8"/>
      <c r="D168" s="4"/>
      <c r="E168" s="4"/>
      <c r="G168" s="4"/>
      <c r="H168" s="18"/>
      <c r="I168" s="18"/>
      <c r="J168" s="18"/>
      <c r="K168" s="18"/>
      <c r="L168" s="111"/>
      <c r="M168" s="4"/>
      <c r="N168" s="4"/>
      <c r="O168" s="43"/>
      <c r="P168" s="8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14"/>
      <c r="AF168" s="5"/>
      <c r="AI168" s="5"/>
      <c r="AJ168" s="5"/>
      <c r="AN168" s="14"/>
      <c r="AO168" s="5"/>
      <c r="AP168" s="5"/>
      <c r="AR168" s="5"/>
      <c r="AU168" s="5"/>
      <c r="AV168" s="5"/>
      <c r="AW168" s="5"/>
      <c r="AZ168" s="5"/>
      <c r="BA168" s="5"/>
      <c r="BC168" s="5"/>
      <c r="BD168" s="5"/>
      <c r="BF168" s="5"/>
      <c r="BK168" s="5"/>
      <c r="BW168" s="14"/>
      <c r="CD168" s="5"/>
      <c r="CF168" s="5"/>
    </row>
    <row r="169" spans="1:84" x14ac:dyDescent="0.3">
      <c r="A169" s="8"/>
      <c r="B169" s="8"/>
      <c r="D169" s="4"/>
      <c r="E169" s="4"/>
      <c r="G169" s="4"/>
      <c r="H169" s="18"/>
      <c r="I169" s="18"/>
      <c r="J169" s="18"/>
      <c r="K169" s="18"/>
      <c r="L169" s="111"/>
      <c r="M169" s="4"/>
      <c r="N169" s="4"/>
      <c r="O169" s="43"/>
      <c r="P169" s="8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14"/>
      <c r="AF169" s="5"/>
      <c r="AI169" s="5"/>
      <c r="AJ169" s="5"/>
      <c r="AN169" s="14"/>
      <c r="AO169" s="5"/>
      <c r="AP169" s="5"/>
      <c r="AR169" s="5"/>
      <c r="AU169" s="5"/>
      <c r="AV169" s="5"/>
      <c r="AW169" s="5"/>
      <c r="AZ169" s="5"/>
      <c r="BA169" s="5"/>
      <c r="BC169" s="5"/>
      <c r="BD169" s="5"/>
      <c r="BF169" s="5"/>
      <c r="BK169" s="5"/>
      <c r="BW169" s="14"/>
      <c r="CD169" s="5"/>
      <c r="CF169" s="5"/>
    </row>
    <row r="170" spans="1:84" x14ac:dyDescent="0.3">
      <c r="A170" s="8"/>
      <c r="B170" s="8"/>
      <c r="D170" s="4"/>
      <c r="E170" s="4"/>
      <c r="G170" s="4"/>
      <c r="H170" s="18"/>
      <c r="I170" s="18"/>
      <c r="J170" s="18"/>
      <c r="K170" s="18"/>
      <c r="L170" s="111"/>
      <c r="M170" s="4"/>
      <c r="N170" s="4"/>
      <c r="O170" s="43"/>
      <c r="P170" s="8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14"/>
      <c r="AF170" s="5"/>
      <c r="AI170" s="5"/>
      <c r="AJ170" s="5"/>
      <c r="AN170" s="14"/>
      <c r="AO170" s="5"/>
      <c r="AP170" s="5"/>
      <c r="AR170" s="5"/>
      <c r="AU170" s="5"/>
      <c r="AV170" s="5"/>
      <c r="AW170" s="5"/>
      <c r="AZ170" s="5"/>
      <c r="BA170" s="5"/>
      <c r="BC170" s="5"/>
      <c r="BD170" s="5"/>
      <c r="BF170" s="5"/>
      <c r="BK170" s="5"/>
      <c r="BW170" s="14"/>
      <c r="CD170" s="5"/>
      <c r="CF170" s="5"/>
    </row>
    <row r="171" spans="1:84" x14ac:dyDescent="0.3">
      <c r="A171" s="8"/>
      <c r="B171" s="8"/>
      <c r="D171" s="4"/>
      <c r="E171" s="4"/>
      <c r="G171" s="4"/>
      <c r="H171" s="18"/>
      <c r="I171" s="18"/>
      <c r="J171" s="18"/>
      <c r="K171" s="18"/>
      <c r="L171" s="111"/>
      <c r="M171" s="4"/>
      <c r="N171" s="4"/>
      <c r="O171" s="43"/>
      <c r="P171" s="8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14"/>
      <c r="AF171" s="5"/>
      <c r="AI171" s="5"/>
      <c r="AJ171" s="5"/>
      <c r="AN171" s="14"/>
      <c r="AO171" s="5"/>
      <c r="AP171" s="5"/>
      <c r="AR171" s="5"/>
      <c r="AU171" s="5"/>
      <c r="AV171" s="5"/>
      <c r="AW171" s="5"/>
      <c r="AZ171" s="5"/>
      <c r="BA171" s="5"/>
      <c r="BC171" s="5"/>
      <c r="BD171" s="5"/>
      <c r="BF171" s="5"/>
      <c r="BK171" s="5"/>
      <c r="BW171" s="14"/>
      <c r="CD171" s="5"/>
      <c r="CF171" s="5"/>
    </row>
    <row r="172" spans="1:84" x14ac:dyDescent="0.3">
      <c r="A172" s="8"/>
      <c r="B172" s="8"/>
      <c r="D172" s="4"/>
      <c r="E172" s="4"/>
      <c r="G172" s="4"/>
      <c r="H172" s="18"/>
      <c r="I172" s="18"/>
      <c r="J172" s="18"/>
      <c r="K172" s="18"/>
      <c r="L172" s="111"/>
      <c r="M172" s="4"/>
      <c r="N172" s="4"/>
      <c r="O172" s="43"/>
      <c r="P172" s="8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14"/>
      <c r="AF172" s="5"/>
      <c r="AI172" s="5"/>
      <c r="AJ172" s="5"/>
      <c r="AN172" s="14"/>
      <c r="AO172" s="5"/>
      <c r="AP172" s="5"/>
      <c r="AR172" s="5"/>
      <c r="AU172" s="5"/>
      <c r="AV172" s="5"/>
      <c r="AW172" s="5"/>
      <c r="AZ172" s="5"/>
      <c r="BA172" s="5"/>
      <c r="BC172" s="5"/>
      <c r="BD172" s="5"/>
      <c r="BF172" s="5"/>
      <c r="BK172" s="5"/>
      <c r="BW172" s="14"/>
      <c r="CD172" s="5"/>
      <c r="CF172" s="5"/>
    </row>
    <row r="173" spans="1:84" x14ac:dyDescent="0.3">
      <c r="A173" s="8"/>
      <c r="B173" s="8"/>
      <c r="D173" s="4"/>
      <c r="E173" s="4"/>
      <c r="G173" s="4"/>
      <c r="H173" s="18"/>
      <c r="I173" s="18"/>
      <c r="J173" s="18"/>
      <c r="K173" s="18"/>
      <c r="L173" s="111"/>
      <c r="M173" s="4"/>
      <c r="N173" s="4"/>
      <c r="O173" s="43"/>
      <c r="P173" s="8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14"/>
      <c r="AF173" s="5"/>
      <c r="AI173" s="5"/>
      <c r="AJ173" s="5"/>
      <c r="AN173" s="14"/>
      <c r="AO173" s="5"/>
      <c r="AP173" s="5"/>
      <c r="AR173" s="5"/>
      <c r="AU173" s="5"/>
      <c r="AV173" s="5"/>
      <c r="AW173" s="5"/>
      <c r="AZ173" s="5"/>
      <c r="BA173" s="5"/>
      <c r="BC173" s="5"/>
      <c r="BD173" s="5"/>
      <c r="BF173" s="5"/>
      <c r="BK173" s="5"/>
      <c r="BW173" s="14"/>
      <c r="CD173" s="5"/>
      <c r="CF173" s="5"/>
    </row>
    <row r="174" spans="1:84" x14ac:dyDescent="0.3">
      <c r="A174" s="8"/>
      <c r="B174" s="8"/>
      <c r="D174" s="4"/>
      <c r="E174" s="4"/>
      <c r="G174" s="4"/>
      <c r="H174" s="18"/>
      <c r="I174" s="18"/>
      <c r="J174" s="18"/>
      <c r="K174" s="18"/>
      <c r="L174" s="111"/>
      <c r="M174" s="4"/>
      <c r="N174" s="4"/>
      <c r="O174" s="43"/>
      <c r="P174" s="8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14"/>
      <c r="AF174" s="5"/>
      <c r="AI174" s="5"/>
      <c r="AJ174" s="5"/>
      <c r="AN174" s="14"/>
      <c r="AO174" s="5"/>
      <c r="AP174" s="5"/>
      <c r="AR174" s="5"/>
      <c r="AU174" s="5"/>
      <c r="AV174" s="5"/>
      <c r="AW174" s="5"/>
      <c r="AZ174" s="5"/>
      <c r="BA174" s="5"/>
      <c r="BC174" s="5"/>
      <c r="BD174" s="5"/>
      <c r="BF174" s="5"/>
      <c r="BK174" s="5"/>
      <c r="BW174" s="14"/>
      <c r="CD174" s="5"/>
      <c r="CF174" s="5"/>
    </row>
    <row r="175" spans="1:84" x14ac:dyDescent="0.3">
      <c r="A175" s="8"/>
      <c r="B175" s="8"/>
      <c r="D175" s="4"/>
      <c r="E175" s="4"/>
      <c r="G175" s="4"/>
      <c r="H175" s="18"/>
      <c r="I175" s="18"/>
      <c r="J175" s="18"/>
      <c r="K175" s="18"/>
      <c r="L175" s="111"/>
      <c r="M175" s="4"/>
      <c r="N175" s="4"/>
      <c r="O175" s="43"/>
      <c r="P175" s="8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14"/>
      <c r="AF175" s="5"/>
      <c r="AI175" s="5"/>
      <c r="AJ175" s="5"/>
      <c r="AN175" s="14"/>
      <c r="AO175" s="5"/>
      <c r="AP175" s="5"/>
      <c r="AR175" s="5"/>
      <c r="AU175" s="5"/>
      <c r="AV175" s="5"/>
      <c r="AW175" s="5"/>
      <c r="AZ175" s="5"/>
      <c r="BA175" s="5"/>
      <c r="BC175" s="5"/>
      <c r="BD175" s="5"/>
      <c r="BF175" s="5"/>
      <c r="BK175" s="5"/>
      <c r="BW175" s="14"/>
      <c r="CD175" s="5"/>
      <c r="CF175" s="5"/>
    </row>
    <row r="176" spans="1:84" x14ac:dyDescent="0.3">
      <c r="A176" s="8"/>
      <c r="B176" s="8"/>
      <c r="D176" s="4"/>
      <c r="E176" s="4"/>
      <c r="G176" s="4"/>
      <c r="H176" s="18"/>
      <c r="I176" s="18"/>
      <c r="J176" s="18"/>
      <c r="K176" s="18"/>
      <c r="L176" s="111"/>
      <c r="M176" s="4"/>
      <c r="N176" s="4"/>
      <c r="O176" s="43"/>
      <c r="P176" s="8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14"/>
      <c r="AF176" s="5"/>
      <c r="AI176" s="5"/>
      <c r="AJ176" s="5"/>
      <c r="AN176" s="14"/>
      <c r="AO176" s="5"/>
      <c r="AP176" s="5"/>
      <c r="AR176" s="5"/>
      <c r="AU176" s="5"/>
      <c r="AV176" s="5"/>
      <c r="AW176" s="5"/>
      <c r="AZ176" s="5"/>
      <c r="BA176" s="5"/>
      <c r="BC176" s="5"/>
      <c r="BD176" s="5"/>
      <c r="BF176" s="5"/>
      <c r="BK176" s="5"/>
      <c r="BW176" s="14"/>
      <c r="CD176" s="5"/>
      <c r="CF176" s="5"/>
    </row>
    <row r="177" spans="1:84" x14ac:dyDescent="0.3">
      <c r="A177" s="8"/>
      <c r="B177" s="8"/>
      <c r="D177" s="4"/>
      <c r="E177" s="4"/>
      <c r="G177" s="4"/>
      <c r="H177" s="18"/>
      <c r="I177" s="18"/>
      <c r="J177" s="18"/>
      <c r="K177" s="18"/>
      <c r="L177" s="111"/>
      <c r="M177" s="4"/>
      <c r="N177" s="4"/>
      <c r="O177" s="43"/>
      <c r="P177" s="8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14"/>
      <c r="AF177" s="5"/>
      <c r="AI177" s="5"/>
      <c r="AJ177" s="5"/>
      <c r="AN177" s="14"/>
      <c r="AO177" s="5"/>
      <c r="AP177" s="5"/>
      <c r="AR177" s="5"/>
      <c r="AU177" s="5"/>
      <c r="AV177" s="5"/>
      <c r="AW177" s="5"/>
      <c r="AZ177" s="5"/>
      <c r="BA177" s="5"/>
      <c r="BC177" s="5"/>
      <c r="BD177" s="5"/>
      <c r="BF177" s="5"/>
      <c r="BK177" s="5"/>
      <c r="BW177" s="14"/>
      <c r="CD177" s="5"/>
      <c r="CF177" s="5"/>
    </row>
    <row r="178" spans="1:84" x14ac:dyDescent="0.3">
      <c r="A178" s="8"/>
      <c r="B178" s="8"/>
      <c r="D178" s="4"/>
      <c r="E178" s="4"/>
      <c r="G178" s="4"/>
      <c r="H178" s="18"/>
      <c r="I178" s="18"/>
      <c r="J178" s="18"/>
      <c r="K178" s="18"/>
      <c r="L178" s="111"/>
      <c r="M178" s="4"/>
      <c r="N178" s="4"/>
      <c r="O178" s="43"/>
      <c r="P178" s="8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14"/>
      <c r="AF178" s="5"/>
      <c r="AI178" s="5"/>
      <c r="AJ178" s="5"/>
      <c r="AN178" s="14"/>
      <c r="AO178" s="5"/>
      <c r="AP178" s="5"/>
      <c r="AR178" s="5"/>
      <c r="AU178" s="5"/>
      <c r="AV178" s="5"/>
      <c r="AW178" s="5"/>
      <c r="AZ178" s="5"/>
      <c r="BA178" s="5"/>
      <c r="BC178" s="5"/>
      <c r="BD178" s="5"/>
      <c r="BF178" s="5"/>
      <c r="BK178" s="5"/>
      <c r="BW178" s="14"/>
      <c r="CD178" s="5"/>
      <c r="CF178" s="5"/>
    </row>
    <row r="179" spans="1:84" x14ac:dyDescent="0.3">
      <c r="A179" s="8"/>
      <c r="B179" s="8"/>
      <c r="D179" s="4"/>
      <c r="E179" s="4"/>
      <c r="G179" s="4"/>
      <c r="H179" s="18"/>
      <c r="I179" s="18"/>
      <c r="J179" s="18"/>
      <c r="K179" s="18"/>
      <c r="L179" s="111"/>
      <c r="M179" s="4"/>
      <c r="N179" s="4"/>
      <c r="O179" s="43"/>
      <c r="P179" s="8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14"/>
      <c r="AF179" s="5"/>
      <c r="AI179" s="5"/>
      <c r="AJ179" s="5"/>
      <c r="AN179" s="14"/>
      <c r="AO179" s="5"/>
      <c r="AP179" s="5"/>
      <c r="AR179" s="5"/>
      <c r="AU179" s="5"/>
      <c r="AV179" s="5"/>
      <c r="AW179" s="5"/>
      <c r="AZ179" s="5"/>
      <c r="BA179" s="5"/>
      <c r="BC179" s="5"/>
      <c r="BD179" s="5"/>
      <c r="BF179" s="5"/>
      <c r="BK179" s="5"/>
      <c r="BW179" s="14"/>
      <c r="CD179" s="5"/>
      <c r="CF179" s="5"/>
    </row>
    <row r="180" spans="1:84" x14ac:dyDescent="0.3">
      <c r="A180" s="8"/>
      <c r="B180" s="8"/>
      <c r="D180" s="4"/>
      <c r="E180" s="4"/>
      <c r="G180" s="4"/>
      <c r="H180" s="18"/>
      <c r="I180" s="18"/>
      <c r="J180" s="18"/>
      <c r="K180" s="18"/>
      <c r="L180" s="111"/>
      <c r="M180" s="4"/>
      <c r="N180" s="4"/>
      <c r="O180" s="43"/>
      <c r="P180" s="8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14"/>
      <c r="AF180" s="5"/>
      <c r="AI180" s="5"/>
      <c r="AJ180" s="5"/>
      <c r="AN180" s="14"/>
      <c r="AO180" s="5"/>
      <c r="AP180" s="5"/>
      <c r="AR180" s="5"/>
      <c r="AU180" s="5"/>
      <c r="AV180" s="5"/>
      <c r="AW180" s="5"/>
      <c r="AZ180" s="5"/>
      <c r="BA180" s="5"/>
      <c r="BC180" s="5"/>
      <c r="BD180" s="5"/>
      <c r="BF180" s="5"/>
      <c r="BK180" s="5"/>
      <c r="BW180" s="14"/>
      <c r="CD180" s="5"/>
      <c r="CF180" s="5"/>
    </row>
    <row r="181" spans="1:84" x14ac:dyDescent="0.3">
      <c r="A181" s="8"/>
      <c r="B181" s="8"/>
      <c r="D181" s="4"/>
      <c r="E181" s="4"/>
      <c r="G181" s="4"/>
      <c r="H181" s="18"/>
      <c r="I181" s="18"/>
      <c r="J181" s="18"/>
      <c r="K181" s="18"/>
      <c r="L181" s="111"/>
      <c r="M181" s="4"/>
      <c r="N181" s="4"/>
      <c r="O181" s="43"/>
      <c r="P181" s="8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14"/>
      <c r="AF181" s="5"/>
      <c r="AI181" s="5"/>
      <c r="AJ181" s="5"/>
      <c r="AN181" s="14"/>
      <c r="AO181" s="5"/>
      <c r="AP181" s="5"/>
      <c r="AR181" s="5"/>
      <c r="AU181" s="5"/>
      <c r="AV181" s="5"/>
      <c r="AW181" s="5"/>
      <c r="AZ181" s="5"/>
      <c r="BA181" s="5"/>
      <c r="BC181" s="5"/>
      <c r="BD181" s="5"/>
      <c r="BF181" s="5"/>
      <c r="BK181" s="5"/>
      <c r="BW181" s="14"/>
      <c r="CD181" s="5"/>
      <c r="CF181" s="5"/>
    </row>
    <row r="182" spans="1:84" x14ac:dyDescent="0.3">
      <c r="A182" s="8"/>
      <c r="B182" s="8"/>
      <c r="D182" s="4"/>
      <c r="E182" s="4"/>
      <c r="G182" s="4"/>
      <c r="H182" s="18"/>
      <c r="I182" s="18"/>
      <c r="J182" s="18"/>
      <c r="K182" s="18"/>
      <c r="L182" s="111"/>
      <c r="M182" s="4"/>
      <c r="N182" s="4"/>
      <c r="O182" s="43"/>
      <c r="P182" s="8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14"/>
      <c r="AF182" s="5"/>
      <c r="AI182" s="5"/>
      <c r="AJ182" s="5"/>
      <c r="AN182" s="14"/>
      <c r="AO182" s="5"/>
      <c r="AP182" s="5"/>
      <c r="AR182" s="5"/>
      <c r="AU182" s="5"/>
      <c r="AV182" s="5"/>
      <c r="AW182" s="5"/>
      <c r="AZ182" s="5"/>
      <c r="BA182" s="5"/>
      <c r="BC182" s="5"/>
      <c r="BD182" s="5"/>
      <c r="BF182" s="5"/>
      <c r="BK182" s="5"/>
      <c r="BW182" s="14"/>
      <c r="CD182" s="5"/>
      <c r="CF182" s="5"/>
    </row>
    <row r="183" spans="1:84" x14ac:dyDescent="0.3">
      <c r="A183" s="8"/>
      <c r="B183" s="8"/>
      <c r="D183" s="4"/>
      <c r="E183" s="4"/>
      <c r="G183" s="4"/>
      <c r="H183" s="18"/>
      <c r="I183" s="18"/>
      <c r="J183" s="18"/>
      <c r="K183" s="18"/>
      <c r="L183" s="111"/>
      <c r="M183" s="4"/>
      <c r="N183" s="4"/>
      <c r="O183" s="43"/>
      <c r="P183" s="8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14"/>
      <c r="AF183" s="5"/>
      <c r="AI183" s="5"/>
      <c r="AJ183" s="5"/>
      <c r="AN183" s="14"/>
      <c r="AO183" s="5"/>
      <c r="AP183" s="5"/>
      <c r="AR183" s="5"/>
      <c r="AU183" s="5"/>
      <c r="AV183" s="5"/>
      <c r="AW183" s="5"/>
      <c r="AZ183" s="5"/>
      <c r="BA183" s="5"/>
      <c r="BC183" s="5"/>
      <c r="BD183" s="5"/>
      <c r="BF183" s="5"/>
      <c r="BK183" s="5"/>
      <c r="BW183" s="14"/>
      <c r="CD183" s="5"/>
      <c r="CF183" s="5"/>
    </row>
    <row r="184" spans="1:84" x14ac:dyDescent="0.3">
      <c r="A184" s="8"/>
      <c r="B184" s="8"/>
      <c r="D184" s="4"/>
      <c r="E184" s="4"/>
      <c r="G184" s="4"/>
      <c r="H184" s="18"/>
      <c r="I184" s="18"/>
      <c r="J184" s="18"/>
      <c r="K184" s="18"/>
      <c r="L184" s="111"/>
      <c r="M184" s="4"/>
      <c r="N184" s="4"/>
      <c r="O184" s="43"/>
      <c r="P184" s="8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14"/>
      <c r="AF184" s="5"/>
      <c r="AI184" s="5"/>
      <c r="AJ184" s="5"/>
      <c r="AN184" s="14"/>
      <c r="AO184" s="5"/>
      <c r="AP184" s="5"/>
      <c r="AR184" s="5"/>
      <c r="AU184" s="5"/>
      <c r="AV184" s="5"/>
      <c r="AW184" s="5"/>
      <c r="AZ184" s="5"/>
      <c r="BA184" s="5"/>
      <c r="BC184" s="5"/>
      <c r="BD184" s="5"/>
      <c r="BF184" s="5"/>
      <c r="BK184" s="5"/>
      <c r="BW184" s="14"/>
      <c r="CD184" s="5"/>
      <c r="CF184" s="5"/>
    </row>
    <row r="185" spans="1:84" x14ac:dyDescent="0.3">
      <c r="A185" s="8"/>
      <c r="B185" s="8"/>
      <c r="D185" s="4"/>
      <c r="E185" s="4"/>
      <c r="G185" s="4"/>
      <c r="H185" s="18"/>
      <c r="I185" s="18"/>
      <c r="J185" s="18"/>
      <c r="K185" s="18"/>
      <c r="L185" s="111"/>
      <c r="M185" s="4"/>
      <c r="N185" s="4"/>
      <c r="O185" s="43"/>
      <c r="P185" s="8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14"/>
      <c r="AF185" s="5"/>
      <c r="AI185" s="5"/>
      <c r="AJ185" s="5"/>
      <c r="AN185" s="14"/>
      <c r="AO185" s="5"/>
      <c r="AP185" s="5"/>
      <c r="AR185" s="5"/>
      <c r="AU185" s="5"/>
      <c r="AV185" s="5"/>
      <c r="AW185" s="5"/>
      <c r="AZ185" s="5"/>
      <c r="BA185" s="5"/>
      <c r="BC185" s="5"/>
      <c r="BD185" s="5"/>
      <c r="BF185" s="5"/>
      <c r="BK185" s="5"/>
      <c r="BW185" s="14"/>
      <c r="CD185" s="5"/>
      <c r="CF185" s="5"/>
    </row>
    <row r="186" spans="1:84" x14ac:dyDescent="0.3">
      <c r="A186" s="8"/>
      <c r="B186" s="8"/>
      <c r="D186" s="4"/>
      <c r="E186" s="4"/>
      <c r="G186" s="4"/>
      <c r="H186" s="18"/>
      <c r="I186" s="18"/>
      <c r="J186" s="18"/>
      <c r="K186" s="18"/>
      <c r="L186" s="111"/>
      <c r="M186" s="4"/>
      <c r="N186" s="4"/>
      <c r="O186" s="43"/>
      <c r="P186" s="8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14"/>
      <c r="AF186" s="5"/>
      <c r="AI186" s="5"/>
      <c r="AJ186" s="5"/>
      <c r="AN186" s="14"/>
      <c r="AO186" s="5"/>
      <c r="AP186" s="5"/>
      <c r="AR186" s="5"/>
      <c r="AU186" s="5"/>
      <c r="AV186" s="5"/>
      <c r="AW186" s="5"/>
      <c r="AZ186" s="5"/>
      <c r="BA186" s="5"/>
      <c r="BC186" s="5"/>
      <c r="BD186" s="5"/>
      <c r="BF186" s="5"/>
      <c r="BK186" s="5"/>
      <c r="BW186" s="14"/>
      <c r="CD186" s="5"/>
      <c r="CF186" s="5"/>
    </row>
    <row r="187" spans="1:84" x14ac:dyDescent="0.3">
      <c r="A187" s="8"/>
      <c r="B187" s="8"/>
      <c r="D187" s="4"/>
      <c r="E187" s="4"/>
      <c r="G187" s="4"/>
      <c r="H187" s="18"/>
      <c r="I187" s="18"/>
      <c r="J187" s="18"/>
      <c r="K187" s="18"/>
      <c r="L187" s="111"/>
      <c r="M187" s="4"/>
      <c r="N187" s="4"/>
      <c r="O187" s="43"/>
      <c r="P187" s="8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14"/>
      <c r="AF187" s="5"/>
      <c r="AI187" s="5"/>
      <c r="AJ187" s="5"/>
      <c r="AN187" s="14"/>
      <c r="AO187" s="5"/>
      <c r="AP187" s="5"/>
      <c r="AR187" s="5"/>
      <c r="AU187" s="5"/>
      <c r="AV187" s="5"/>
      <c r="AW187" s="5"/>
      <c r="AZ187" s="5"/>
      <c r="BA187" s="5"/>
      <c r="BC187" s="5"/>
      <c r="BD187" s="5"/>
      <c r="BF187" s="5"/>
      <c r="BK187" s="5"/>
      <c r="BW187" s="14"/>
      <c r="CD187" s="5"/>
      <c r="CF187" s="5"/>
    </row>
    <row r="188" spans="1:84" x14ac:dyDescent="0.3">
      <c r="A188" s="8"/>
      <c r="B188" s="8"/>
      <c r="D188" s="4"/>
      <c r="E188" s="4"/>
      <c r="G188" s="4"/>
      <c r="H188" s="18"/>
      <c r="I188" s="18"/>
      <c r="J188" s="18"/>
      <c r="K188" s="18"/>
      <c r="L188" s="111"/>
      <c r="M188" s="4"/>
      <c r="N188" s="4"/>
      <c r="O188" s="43"/>
      <c r="P188" s="8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14"/>
      <c r="AF188" s="5"/>
      <c r="AI188" s="5"/>
      <c r="AJ188" s="5"/>
      <c r="AN188" s="14"/>
      <c r="AO188" s="5"/>
      <c r="AP188" s="5"/>
      <c r="AR188" s="5"/>
      <c r="AU188" s="5"/>
      <c r="AV188" s="5"/>
      <c r="AW188" s="5"/>
      <c r="AZ188" s="5"/>
      <c r="BA188" s="5"/>
      <c r="BC188" s="5"/>
      <c r="BD188" s="5"/>
      <c r="BF188" s="5"/>
      <c r="BK188" s="5"/>
      <c r="BW188" s="14"/>
      <c r="CD188" s="5"/>
      <c r="CF188" s="5"/>
    </row>
    <row r="189" spans="1:84" x14ac:dyDescent="0.3">
      <c r="A189" s="8"/>
      <c r="B189" s="8"/>
      <c r="D189" s="4"/>
      <c r="E189" s="4"/>
      <c r="G189" s="4"/>
      <c r="H189" s="18"/>
      <c r="I189" s="18"/>
      <c r="J189" s="18"/>
      <c r="K189" s="18"/>
      <c r="L189" s="111"/>
      <c r="M189" s="4"/>
      <c r="N189" s="4"/>
      <c r="O189" s="43"/>
      <c r="P189" s="8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14"/>
      <c r="AF189" s="5"/>
      <c r="AI189" s="5"/>
      <c r="AJ189" s="5"/>
      <c r="AN189" s="14"/>
      <c r="AO189" s="5"/>
      <c r="AP189" s="5"/>
      <c r="AR189" s="5"/>
      <c r="AU189" s="5"/>
      <c r="AV189" s="5"/>
      <c r="AW189" s="5"/>
      <c r="AZ189" s="5"/>
      <c r="BA189" s="5"/>
      <c r="BC189" s="5"/>
      <c r="BD189" s="5"/>
      <c r="BF189" s="5"/>
      <c r="BK189" s="5"/>
      <c r="BW189" s="14"/>
      <c r="CD189" s="5"/>
      <c r="CF189" s="5"/>
    </row>
    <row r="190" spans="1:84" x14ac:dyDescent="0.3">
      <c r="A190" s="8"/>
      <c r="B190" s="8"/>
      <c r="D190" s="4"/>
      <c r="E190" s="4"/>
      <c r="G190" s="4"/>
      <c r="H190" s="18"/>
      <c r="I190" s="18"/>
      <c r="J190" s="18"/>
      <c r="K190" s="18"/>
      <c r="L190" s="111"/>
      <c r="M190" s="4"/>
      <c r="N190" s="4"/>
      <c r="O190" s="43"/>
      <c r="P190" s="8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14"/>
      <c r="AF190" s="5"/>
      <c r="AI190" s="5"/>
      <c r="AJ190" s="5"/>
      <c r="AN190" s="14"/>
      <c r="AO190" s="5"/>
      <c r="AP190" s="5"/>
      <c r="AR190" s="5"/>
      <c r="AU190" s="5"/>
      <c r="AV190" s="5"/>
      <c r="AW190" s="5"/>
      <c r="AZ190" s="5"/>
      <c r="BA190" s="5"/>
      <c r="BC190" s="5"/>
      <c r="BD190" s="5"/>
      <c r="BF190" s="5"/>
      <c r="BK190" s="5"/>
      <c r="BW190" s="14"/>
      <c r="CD190" s="5"/>
      <c r="CF190" s="5"/>
    </row>
    <row r="191" spans="1:84" x14ac:dyDescent="0.3">
      <c r="A191" s="8"/>
      <c r="B191" s="8"/>
      <c r="D191" s="4"/>
      <c r="E191" s="4"/>
      <c r="G191" s="4"/>
      <c r="H191" s="18"/>
      <c r="I191" s="18"/>
      <c r="J191" s="18"/>
      <c r="K191" s="18"/>
      <c r="L191" s="111"/>
      <c r="M191" s="4"/>
      <c r="N191" s="4"/>
      <c r="O191" s="43"/>
      <c r="P191" s="8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14"/>
      <c r="AF191" s="5"/>
      <c r="AI191" s="5"/>
      <c r="AJ191" s="5"/>
      <c r="AN191" s="14"/>
      <c r="AO191" s="5"/>
      <c r="AP191" s="5"/>
      <c r="AR191" s="5"/>
      <c r="AU191" s="5"/>
      <c r="AV191" s="5"/>
      <c r="AW191" s="5"/>
      <c r="AZ191" s="5"/>
      <c r="BA191" s="5"/>
      <c r="BC191" s="5"/>
      <c r="BD191" s="5"/>
      <c r="BF191" s="5"/>
      <c r="BK191" s="5"/>
      <c r="BW191" s="14"/>
      <c r="CD191" s="5"/>
      <c r="CF191" s="5"/>
    </row>
    <row r="192" spans="1:84" x14ac:dyDescent="0.3">
      <c r="A192" s="8"/>
      <c r="B192" s="8"/>
      <c r="D192" s="4"/>
      <c r="E192" s="4"/>
      <c r="G192" s="4"/>
      <c r="H192" s="18"/>
      <c r="I192" s="18"/>
      <c r="J192" s="18"/>
      <c r="K192" s="18"/>
      <c r="L192" s="111"/>
      <c r="M192" s="4"/>
      <c r="N192" s="4"/>
      <c r="O192" s="43"/>
      <c r="P192" s="8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14"/>
      <c r="AF192" s="5"/>
      <c r="AI192" s="5"/>
      <c r="AJ192" s="5"/>
      <c r="AN192" s="14"/>
      <c r="AO192" s="5"/>
      <c r="AP192" s="5"/>
      <c r="AR192" s="5"/>
      <c r="AU192" s="5"/>
      <c r="AV192" s="5"/>
      <c r="AW192" s="5"/>
      <c r="AZ192" s="5"/>
      <c r="BA192" s="5"/>
      <c r="BC192" s="5"/>
      <c r="BD192" s="5"/>
      <c r="BF192" s="5"/>
      <c r="BK192" s="5"/>
      <c r="BW192" s="14"/>
      <c r="CD192" s="5"/>
      <c r="CF192" s="5"/>
    </row>
    <row r="193" spans="1:84" x14ac:dyDescent="0.3">
      <c r="A193" s="8"/>
      <c r="B193" s="8"/>
      <c r="D193" s="4"/>
      <c r="E193" s="4"/>
      <c r="G193" s="4"/>
      <c r="H193" s="18"/>
      <c r="I193" s="18"/>
      <c r="J193" s="18"/>
      <c r="K193" s="18"/>
      <c r="L193" s="111"/>
      <c r="M193" s="4"/>
      <c r="N193" s="4"/>
      <c r="O193" s="43"/>
      <c r="P193" s="8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14"/>
      <c r="AF193" s="5"/>
      <c r="AI193" s="5"/>
      <c r="AJ193" s="5"/>
      <c r="AN193" s="14"/>
      <c r="AO193" s="5"/>
      <c r="AP193" s="5"/>
      <c r="AR193" s="5"/>
      <c r="AU193" s="5"/>
      <c r="AV193" s="5"/>
      <c r="AW193" s="5"/>
      <c r="AZ193" s="5"/>
      <c r="BA193" s="5"/>
      <c r="BC193" s="5"/>
      <c r="BD193" s="5"/>
      <c r="BF193" s="5"/>
      <c r="BK193" s="5"/>
      <c r="BW193" s="14"/>
      <c r="CD193" s="5"/>
      <c r="CF193" s="5"/>
    </row>
    <row r="194" spans="1:84" x14ac:dyDescent="0.3">
      <c r="A194" s="8"/>
      <c r="B194" s="8"/>
      <c r="D194" s="4"/>
      <c r="E194" s="4"/>
      <c r="G194" s="4"/>
      <c r="H194" s="18"/>
      <c r="I194" s="18"/>
      <c r="J194" s="18"/>
      <c r="K194" s="18"/>
      <c r="L194" s="111"/>
      <c r="M194" s="4"/>
      <c r="N194" s="4"/>
      <c r="O194" s="43"/>
      <c r="P194" s="8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14"/>
      <c r="AF194" s="5"/>
      <c r="AI194" s="5"/>
      <c r="AJ194" s="5"/>
      <c r="AN194" s="14"/>
      <c r="AO194" s="5"/>
      <c r="AP194" s="5"/>
      <c r="AR194" s="5"/>
      <c r="AU194" s="5"/>
      <c r="AV194" s="5"/>
      <c r="AW194" s="5"/>
      <c r="AZ194" s="5"/>
      <c r="BA194" s="5"/>
      <c r="BC194" s="5"/>
      <c r="BD194" s="5"/>
      <c r="BF194" s="5"/>
      <c r="BK194" s="5"/>
      <c r="BW194" s="14"/>
      <c r="CD194" s="5"/>
      <c r="CF194" s="5"/>
    </row>
    <row r="195" spans="1:84" x14ac:dyDescent="0.3">
      <c r="A195" s="8"/>
      <c r="B195" s="8"/>
      <c r="D195" s="4"/>
      <c r="E195" s="4"/>
      <c r="G195" s="4"/>
      <c r="H195" s="18"/>
      <c r="I195" s="18"/>
      <c r="J195" s="18"/>
      <c r="K195" s="18"/>
      <c r="L195" s="111"/>
      <c r="M195" s="4"/>
      <c r="N195" s="4"/>
      <c r="O195" s="43"/>
      <c r="P195" s="8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14"/>
      <c r="AF195" s="5"/>
      <c r="AI195" s="5"/>
      <c r="AJ195" s="5"/>
      <c r="AN195" s="14"/>
      <c r="AO195" s="5"/>
      <c r="AP195" s="5"/>
      <c r="AR195" s="5"/>
      <c r="AU195" s="5"/>
      <c r="AV195" s="5"/>
      <c r="AW195" s="5"/>
      <c r="AZ195" s="5"/>
      <c r="BA195" s="5"/>
      <c r="BC195" s="5"/>
      <c r="BD195" s="5"/>
      <c r="BF195" s="5"/>
      <c r="BK195" s="5"/>
      <c r="BW195" s="14"/>
      <c r="CD195" s="5"/>
      <c r="CF195" s="5"/>
    </row>
    <row r="196" spans="1:84" x14ac:dyDescent="0.3">
      <c r="A196" s="8"/>
      <c r="B196" s="8"/>
      <c r="D196" s="4"/>
      <c r="E196" s="4"/>
      <c r="G196" s="4"/>
      <c r="H196" s="18"/>
      <c r="I196" s="18"/>
      <c r="J196" s="18"/>
      <c r="K196" s="18"/>
      <c r="L196" s="111"/>
      <c r="M196" s="4"/>
      <c r="N196" s="4"/>
      <c r="O196" s="43"/>
      <c r="P196" s="8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14"/>
      <c r="AF196" s="5"/>
      <c r="AI196" s="5"/>
      <c r="AJ196" s="5"/>
      <c r="AN196" s="14"/>
      <c r="AO196" s="5"/>
      <c r="AP196" s="5"/>
      <c r="AR196" s="5"/>
      <c r="AU196" s="5"/>
      <c r="AV196" s="5"/>
      <c r="AW196" s="5"/>
      <c r="AZ196" s="5"/>
      <c r="BA196" s="5"/>
      <c r="BC196" s="5"/>
      <c r="BD196" s="5"/>
      <c r="BF196" s="5"/>
      <c r="BK196" s="5"/>
      <c r="BW196" s="14"/>
      <c r="CD196" s="5"/>
      <c r="CF196" s="5"/>
    </row>
    <row r="197" spans="1:84" x14ac:dyDescent="0.3">
      <c r="A197" s="8"/>
      <c r="B197" s="8"/>
      <c r="D197" s="4"/>
      <c r="E197" s="4"/>
      <c r="G197" s="4"/>
      <c r="H197" s="18"/>
      <c r="I197" s="18"/>
      <c r="J197" s="18"/>
      <c r="K197" s="18"/>
      <c r="L197" s="111"/>
      <c r="M197" s="4"/>
      <c r="N197" s="4"/>
      <c r="O197" s="43"/>
      <c r="P197" s="8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14"/>
      <c r="AF197" s="5"/>
      <c r="AI197" s="5"/>
      <c r="AJ197" s="5"/>
      <c r="AN197" s="14"/>
      <c r="AO197" s="5"/>
      <c r="AP197" s="5"/>
      <c r="AR197" s="5"/>
      <c r="AU197" s="5"/>
      <c r="AV197" s="5"/>
      <c r="AW197" s="5"/>
      <c r="AZ197" s="5"/>
      <c r="BA197" s="5"/>
      <c r="BC197" s="5"/>
      <c r="BD197" s="5"/>
      <c r="BF197" s="5"/>
      <c r="BK197" s="5"/>
      <c r="BW197" s="14"/>
      <c r="CD197" s="5"/>
      <c r="CF197" s="5"/>
    </row>
    <row r="198" spans="1:84" x14ac:dyDescent="0.3">
      <c r="A198" s="8"/>
      <c r="B198" s="8"/>
      <c r="D198" s="4"/>
      <c r="E198" s="4"/>
      <c r="G198" s="4"/>
      <c r="H198" s="18"/>
      <c r="I198" s="18"/>
      <c r="J198" s="18"/>
      <c r="K198" s="18"/>
      <c r="L198" s="111"/>
      <c r="M198" s="4"/>
      <c r="N198" s="4"/>
      <c r="O198" s="43"/>
      <c r="P198" s="8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14"/>
      <c r="AF198" s="5"/>
      <c r="AI198" s="5"/>
      <c r="AJ198" s="5"/>
      <c r="AN198" s="14"/>
      <c r="AO198" s="5"/>
      <c r="AP198" s="5"/>
      <c r="AR198" s="5"/>
      <c r="AU198" s="5"/>
      <c r="AV198" s="5"/>
      <c r="AW198" s="5"/>
      <c r="AZ198" s="5"/>
      <c r="BA198" s="5"/>
      <c r="BC198" s="5"/>
      <c r="BD198" s="5"/>
      <c r="BF198" s="5"/>
      <c r="BK198" s="5"/>
      <c r="BW198" s="14"/>
      <c r="CD198" s="5"/>
      <c r="CF198" s="5"/>
    </row>
    <row r="199" spans="1:84" x14ac:dyDescent="0.3">
      <c r="A199" s="8"/>
      <c r="B199" s="8"/>
      <c r="D199" s="4"/>
      <c r="E199" s="4"/>
      <c r="G199" s="4"/>
      <c r="H199" s="18"/>
      <c r="I199" s="18"/>
      <c r="J199" s="18"/>
      <c r="K199" s="18"/>
      <c r="L199" s="111"/>
      <c r="M199" s="4"/>
      <c r="N199" s="4"/>
      <c r="O199" s="43"/>
      <c r="P199" s="8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14"/>
      <c r="AF199" s="5"/>
      <c r="AI199" s="5"/>
      <c r="AJ199" s="5"/>
      <c r="AN199" s="14"/>
      <c r="AO199" s="5"/>
      <c r="AP199" s="5"/>
      <c r="AR199" s="5"/>
      <c r="AU199" s="5"/>
      <c r="AV199" s="5"/>
      <c r="AW199" s="5"/>
      <c r="AZ199" s="5"/>
      <c r="BA199" s="5"/>
      <c r="BC199" s="5"/>
      <c r="BD199" s="5"/>
      <c r="BF199" s="5"/>
      <c r="BK199" s="5"/>
      <c r="BW199" s="14"/>
      <c r="CD199" s="5"/>
      <c r="CF199" s="5"/>
    </row>
    <row r="200" spans="1:84" x14ac:dyDescent="0.3">
      <c r="A200" s="8"/>
      <c r="B200" s="8"/>
      <c r="D200" s="4"/>
      <c r="E200" s="4"/>
      <c r="G200" s="4"/>
      <c r="H200" s="18"/>
      <c r="I200" s="18"/>
      <c r="J200" s="18"/>
      <c r="K200" s="18"/>
      <c r="L200" s="111"/>
      <c r="M200" s="4"/>
      <c r="N200" s="4"/>
      <c r="O200" s="43"/>
      <c r="P200" s="8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14"/>
      <c r="AF200" s="5"/>
      <c r="AI200" s="5"/>
      <c r="AJ200" s="5"/>
      <c r="AN200" s="14"/>
      <c r="AO200" s="5"/>
      <c r="AP200" s="5"/>
      <c r="AR200" s="5"/>
      <c r="AU200" s="5"/>
      <c r="AV200" s="5"/>
      <c r="AW200" s="5"/>
      <c r="AZ200" s="5"/>
      <c r="BA200" s="5"/>
      <c r="BC200" s="5"/>
      <c r="BD200" s="5"/>
      <c r="BF200" s="5"/>
      <c r="BK200" s="5"/>
      <c r="BW200" s="14"/>
      <c r="CD200" s="5"/>
      <c r="CF200" s="5"/>
    </row>
    <row r="201" spans="1:84" x14ac:dyDescent="0.3">
      <c r="A201" s="8"/>
      <c r="B201" s="8"/>
      <c r="D201" s="4"/>
      <c r="E201" s="4"/>
      <c r="G201" s="4"/>
      <c r="H201" s="18"/>
      <c r="I201" s="18"/>
      <c r="J201" s="18"/>
      <c r="K201" s="18"/>
      <c r="L201" s="111"/>
      <c r="M201" s="4"/>
      <c r="N201" s="4"/>
      <c r="O201" s="43"/>
      <c r="P201" s="8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14"/>
      <c r="AF201" s="5"/>
      <c r="AI201" s="5"/>
      <c r="AJ201" s="5"/>
      <c r="AN201" s="14"/>
      <c r="AO201" s="5"/>
      <c r="AP201" s="5"/>
      <c r="AR201" s="5"/>
      <c r="AU201" s="5"/>
      <c r="AV201" s="5"/>
      <c r="AW201" s="5"/>
      <c r="AZ201" s="5"/>
      <c r="BA201" s="5"/>
      <c r="BC201" s="5"/>
      <c r="BD201" s="5"/>
      <c r="BF201" s="5"/>
      <c r="BK201" s="5"/>
      <c r="BW201" s="14"/>
      <c r="CD201" s="5"/>
      <c r="CF201" s="5"/>
    </row>
    <row r="202" spans="1:84" x14ac:dyDescent="0.3">
      <c r="A202" s="8"/>
      <c r="B202" s="8"/>
      <c r="D202" s="4"/>
      <c r="E202" s="4"/>
      <c r="G202" s="4"/>
      <c r="H202" s="18"/>
      <c r="I202" s="18"/>
      <c r="J202" s="18"/>
      <c r="K202" s="18"/>
      <c r="L202" s="111"/>
      <c r="M202" s="4"/>
      <c r="N202" s="4"/>
      <c r="O202" s="43"/>
      <c r="P202" s="8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14"/>
      <c r="AF202" s="5"/>
      <c r="AI202" s="5"/>
      <c r="AJ202" s="5"/>
      <c r="AN202" s="14"/>
      <c r="AO202" s="5"/>
      <c r="AP202" s="5"/>
      <c r="AR202" s="5"/>
      <c r="AU202" s="5"/>
      <c r="AV202" s="5"/>
      <c r="AW202" s="5"/>
      <c r="AZ202" s="5"/>
      <c r="BA202" s="5"/>
      <c r="BC202" s="5"/>
      <c r="BD202" s="5"/>
      <c r="BF202" s="5"/>
      <c r="BK202" s="5"/>
      <c r="BW202" s="14"/>
      <c r="CD202" s="5"/>
      <c r="CF202" s="5"/>
    </row>
    <row r="203" spans="1:84" x14ac:dyDescent="0.3">
      <c r="A203" s="8"/>
      <c r="B203" s="8"/>
      <c r="D203" s="4"/>
      <c r="E203" s="4"/>
      <c r="G203" s="4"/>
      <c r="H203" s="18"/>
      <c r="I203" s="18"/>
      <c r="J203" s="18"/>
      <c r="K203" s="18"/>
      <c r="L203" s="111"/>
      <c r="M203" s="4"/>
      <c r="N203" s="4"/>
      <c r="O203" s="43"/>
      <c r="P203" s="8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14"/>
      <c r="AF203" s="5"/>
      <c r="AI203" s="5"/>
      <c r="AJ203" s="5"/>
      <c r="AN203" s="14"/>
      <c r="AO203" s="5"/>
      <c r="AP203" s="5"/>
      <c r="AR203" s="5"/>
      <c r="AU203" s="5"/>
      <c r="AV203" s="5"/>
      <c r="AW203" s="5"/>
      <c r="AZ203" s="5"/>
      <c r="BA203" s="5"/>
      <c r="BC203" s="5"/>
      <c r="BD203" s="5"/>
      <c r="BF203" s="5"/>
      <c r="BK203" s="5"/>
      <c r="BW203" s="14"/>
      <c r="CD203" s="5"/>
      <c r="CF203" s="5"/>
    </row>
    <row r="204" spans="1:84" x14ac:dyDescent="0.3">
      <c r="A204" s="8"/>
      <c r="B204" s="8"/>
      <c r="D204" s="4"/>
      <c r="E204" s="4"/>
      <c r="G204" s="4"/>
      <c r="H204" s="18"/>
      <c r="I204" s="18"/>
      <c r="J204" s="18"/>
      <c r="K204" s="18"/>
      <c r="L204" s="111"/>
      <c r="M204" s="4"/>
      <c r="N204" s="4"/>
      <c r="O204" s="43"/>
      <c r="P204" s="8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14"/>
      <c r="AF204" s="5"/>
      <c r="AI204" s="5"/>
      <c r="AJ204" s="5"/>
      <c r="AN204" s="14"/>
      <c r="AO204" s="5"/>
      <c r="AP204" s="5"/>
      <c r="AR204" s="5"/>
      <c r="AU204" s="5"/>
      <c r="AV204" s="5"/>
      <c r="AW204" s="5"/>
      <c r="AZ204" s="5"/>
      <c r="BA204" s="5"/>
      <c r="BC204" s="5"/>
      <c r="BD204" s="5"/>
      <c r="BF204" s="5"/>
      <c r="BK204" s="5"/>
      <c r="BW204" s="14"/>
      <c r="CD204" s="5"/>
      <c r="CF204" s="5"/>
    </row>
    <row r="205" spans="1:84" x14ac:dyDescent="0.3">
      <c r="A205" s="8"/>
      <c r="B205" s="8"/>
      <c r="D205" s="4"/>
      <c r="E205" s="4"/>
      <c r="G205" s="4"/>
      <c r="H205" s="18"/>
      <c r="I205" s="18"/>
      <c r="J205" s="18"/>
      <c r="K205" s="18"/>
      <c r="L205" s="111"/>
      <c r="M205" s="4"/>
      <c r="N205" s="4"/>
      <c r="O205" s="43"/>
      <c r="P205" s="8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14"/>
      <c r="AF205" s="5"/>
      <c r="AI205" s="5"/>
      <c r="AJ205" s="5"/>
      <c r="AN205" s="14"/>
      <c r="AO205" s="5"/>
      <c r="AP205" s="5"/>
      <c r="AR205" s="5"/>
      <c r="AU205" s="5"/>
      <c r="AV205" s="5"/>
      <c r="AW205" s="5"/>
      <c r="AZ205" s="5"/>
      <c r="BA205" s="5"/>
      <c r="BC205" s="5"/>
      <c r="BD205" s="5"/>
      <c r="BF205" s="5"/>
      <c r="BK205" s="5"/>
      <c r="BW205" s="14"/>
      <c r="CD205" s="5"/>
      <c r="CF205" s="5"/>
    </row>
    <row r="206" spans="1:84" x14ac:dyDescent="0.3">
      <c r="A206" s="8"/>
      <c r="B206" s="8"/>
      <c r="D206" s="4"/>
      <c r="E206" s="4"/>
      <c r="G206" s="4"/>
      <c r="H206" s="18"/>
      <c r="I206" s="18"/>
      <c r="J206" s="18"/>
      <c r="K206" s="18"/>
      <c r="L206" s="111"/>
      <c r="M206" s="4"/>
      <c r="N206" s="4"/>
      <c r="O206" s="43"/>
      <c r="P206" s="8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14"/>
      <c r="AF206" s="5"/>
      <c r="AI206" s="5"/>
      <c r="AJ206" s="5"/>
      <c r="AN206" s="14"/>
      <c r="AO206" s="5"/>
      <c r="AP206" s="5"/>
      <c r="AR206" s="5"/>
      <c r="AU206" s="5"/>
      <c r="AV206" s="5"/>
      <c r="AW206" s="5"/>
      <c r="AZ206" s="5"/>
      <c r="BA206" s="5"/>
      <c r="BC206" s="5"/>
      <c r="BD206" s="5"/>
      <c r="BF206" s="5"/>
      <c r="BK206" s="5"/>
      <c r="BW206" s="14"/>
      <c r="CD206" s="5"/>
      <c r="CF206" s="5"/>
    </row>
    <row r="207" spans="1:84" x14ac:dyDescent="0.3">
      <c r="A207" s="8"/>
      <c r="B207" s="8"/>
      <c r="D207" s="4"/>
      <c r="E207" s="4"/>
      <c r="G207" s="4"/>
      <c r="H207" s="18"/>
      <c r="I207" s="18"/>
      <c r="J207" s="18"/>
      <c r="K207" s="18"/>
      <c r="L207" s="111"/>
      <c r="M207" s="4"/>
      <c r="N207" s="4"/>
      <c r="O207" s="43"/>
      <c r="P207" s="8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14"/>
      <c r="AF207" s="5"/>
      <c r="AI207" s="5"/>
      <c r="AJ207" s="5"/>
      <c r="AN207" s="14"/>
      <c r="AO207" s="5"/>
      <c r="AP207" s="5"/>
      <c r="AR207" s="5"/>
      <c r="AU207" s="5"/>
      <c r="AV207" s="5"/>
      <c r="AW207" s="5"/>
      <c r="AZ207" s="5"/>
      <c r="BA207" s="5"/>
      <c r="BC207" s="5"/>
      <c r="BD207" s="5"/>
      <c r="BF207" s="5"/>
      <c r="BK207" s="5"/>
      <c r="BW207" s="14"/>
      <c r="CD207" s="5"/>
      <c r="CF207" s="5"/>
    </row>
    <row r="208" spans="1:84" x14ac:dyDescent="0.3">
      <c r="A208" s="8"/>
      <c r="B208" s="8"/>
      <c r="D208" s="4"/>
      <c r="E208" s="4"/>
      <c r="G208" s="4"/>
      <c r="H208" s="18"/>
      <c r="I208" s="18"/>
      <c r="J208" s="18"/>
      <c r="K208" s="18"/>
      <c r="L208" s="111"/>
      <c r="M208" s="4"/>
      <c r="N208" s="4"/>
      <c r="O208" s="43"/>
      <c r="P208" s="8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14"/>
      <c r="AF208" s="5"/>
      <c r="AI208" s="5"/>
      <c r="AJ208" s="5"/>
      <c r="AN208" s="14"/>
      <c r="AO208" s="5"/>
      <c r="AP208" s="5"/>
      <c r="AR208" s="5"/>
      <c r="AU208" s="5"/>
      <c r="AV208" s="5"/>
      <c r="AW208" s="5"/>
      <c r="AZ208" s="5"/>
      <c r="BA208" s="5"/>
      <c r="BC208" s="5"/>
      <c r="BD208" s="5"/>
      <c r="BF208" s="5"/>
      <c r="BK208" s="5"/>
      <c r="BW208" s="14"/>
      <c r="CD208" s="5"/>
      <c r="CF208" s="5"/>
    </row>
    <row r="209" spans="1:84" x14ac:dyDescent="0.3">
      <c r="A209" s="8"/>
      <c r="B209" s="8"/>
      <c r="D209" s="4"/>
      <c r="E209" s="4"/>
      <c r="G209" s="4"/>
      <c r="H209" s="18"/>
      <c r="I209" s="18"/>
      <c r="J209" s="18"/>
      <c r="K209" s="18"/>
      <c r="L209" s="111"/>
      <c r="M209" s="4"/>
      <c r="N209" s="4"/>
      <c r="O209" s="43"/>
      <c r="P209" s="8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14"/>
      <c r="AF209" s="5"/>
      <c r="AI209" s="5"/>
      <c r="AJ209" s="5"/>
      <c r="AN209" s="14"/>
      <c r="AO209" s="5"/>
      <c r="AP209" s="5"/>
      <c r="AR209" s="5"/>
      <c r="AU209" s="5"/>
      <c r="AV209" s="5"/>
      <c r="AW209" s="5"/>
      <c r="AZ209" s="5"/>
      <c r="BA209" s="5"/>
      <c r="BC209" s="5"/>
      <c r="BD209" s="5"/>
      <c r="BF209" s="5"/>
      <c r="BK209" s="5"/>
      <c r="BW209" s="14"/>
      <c r="CD209" s="5"/>
      <c r="CF209" s="5"/>
    </row>
    <row r="210" spans="1:84" x14ac:dyDescent="0.3">
      <c r="A210" s="8"/>
      <c r="B210" s="8"/>
      <c r="D210" s="4"/>
      <c r="E210" s="4"/>
      <c r="G210" s="4"/>
      <c r="H210" s="18"/>
      <c r="I210" s="18"/>
      <c r="J210" s="18"/>
      <c r="K210" s="18"/>
      <c r="L210" s="111"/>
      <c r="M210" s="4"/>
      <c r="N210" s="4"/>
      <c r="O210" s="43"/>
      <c r="P210" s="8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14"/>
      <c r="AF210" s="5"/>
      <c r="AI210" s="5"/>
      <c r="AJ210" s="5"/>
      <c r="AN210" s="14"/>
      <c r="AO210" s="5"/>
      <c r="AP210" s="5"/>
      <c r="AR210" s="5"/>
      <c r="AU210" s="5"/>
      <c r="AV210" s="5"/>
      <c r="AW210" s="5"/>
      <c r="AZ210" s="5"/>
      <c r="BA210" s="5"/>
      <c r="BC210" s="5"/>
      <c r="BD210" s="5"/>
      <c r="BF210" s="5"/>
      <c r="BK210" s="5"/>
      <c r="BW210" s="14"/>
      <c r="CD210" s="5"/>
      <c r="CF210" s="5"/>
    </row>
    <row r="211" spans="1:84" x14ac:dyDescent="0.3">
      <c r="A211" s="8"/>
      <c r="B211" s="8"/>
      <c r="D211" s="4"/>
      <c r="E211" s="4"/>
      <c r="G211" s="4"/>
      <c r="H211" s="18"/>
      <c r="I211" s="18"/>
      <c r="J211" s="18"/>
      <c r="K211" s="18"/>
      <c r="L211" s="111"/>
      <c r="M211" s="4"/>
      <c r="N211" s="4"/>
      <c r="O211" s="43"/>
      <c r="P211" s="8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14"/>
      <c r="AF211" s="5"/>
      <c r="AI211" s="5"/>
      <c r="AJ211" s="5"/>
      <c r="AN211" s="14"/>
      <c r="AO211" s="5"/>
      <c r="AP211" s="5"/>
      <c r="AR211" s="5"/>
      <c r="AU211" s="5"/>
      <c r="AV211" s="5"/>
      <c r="AW211" s="5"/>
      <c r="AZ211" s="5"/>
      <c r="BA211" s="5"/>
      <c r="BC211" s="5"/>
      <c r="BD211" s="5"/>
      <c r="BF211" s="5"/>
      <c r="BK211" s="5"/>
      <c r="BW211" s="14"/>
      <c r="CD211" s="5"/>
      <c r="CF211" s="5"/>
    </row>
    <row r="212" spans="1:84" x14ac:dyDescent="0.3">
      <c r="A212" s="8"/>
      <c r="B212" s="8"/>
      <c r="D212" s="4"/>
      <c r="E212" s="4"/>
      <c r="G212" s="4"/>
      <c r="H212" s="18"/>
      <c r="I212" s="18"/>
      <c r="J212" s="18"/>
      <c r="K212" s="18"/>
      <c r="L212" s="111"/>
      <c r="M212" s="4"/>
      <c r="N212" s="4"/>
      <c r="O212" s="43"/>
      <c r="P212" s="8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14"/>
      <c r="AF212" s="5"/>
      <c r="AI212" s="5"/>
      <c r="AJ212" s="5"/>
      <c r="AN212" s="14"/>
      <c r="AO212" s="5"/>
      <c r="AP212" s="5"/>
      <c r="AR212" s="5"/>
      <c r="AU212" s="5"/>
      <c r="AV212" s="5"/>
      <c r="AW212" s="5"/>
      <c r="AZ212" s="5"/>
      <c r="BA212" s="5"/>
      <c r="BC212" s="5"/>
      <c r="BD212" s="5"/>
      <c r="BF212" s="5"/>
      <c r="BK212" s="5"/>
      <c r="BW212" s="14"/>
      <c r="CD212" s="5"/>
      <c r="CF212" s="5"/>
    </row>
    <row r="213" spans="1:84" x14ac:dyDescent="0.3">
      <c r="A213" s="8"/>
      <c r="B213" s="8"/>
      <c r="D213" s="4"/>
      <c r="E213" s="4"/>
      <c r="G213" s="4"/>
      <c r="H213" s="18"/>
      <c r="I213" s="18"/>
      <c r="J213" s="18"/>
      <c r="K213" s="18"/>
      <c r="L213" s="111"/>
      <c r="M213" s="4"/>
      <c r="N213" s="4"/>
      <c r="O213" s="43"/>
      <c r="P213" s="8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14"/>
      <c r="AF213" s="5"/>
      <c r="AI213" s="5"/>
      <c r="AJ213" s="5"/>
      <c r="AN213" s="14"/>
      <c r="AO213" s="5"/>
      <c r="AP213" s="5"/>
      <c r="AR213" s="5"/>
      <c r="AU213" s="5"/>
      <c r="AV213" s="5"/>
      <c r="AW213" s="5"/>
      <c r="AZ213" s="5"/>
      <c r="BA213" s="5"/>
      <c r="BC213" s="5"/>
      <c r="BD213" s="5"/>
      <c r="BF213" s="5"/>
      <c r="BK213" s="5"/>
      <c r="BW213" s="14"/>
      <c r="CD213" s="5"/>
      <c r="CF213" s="5"/>
    </row>
    <row r="214" spans="1:84" x14ac:dyDescent="0.3">
      <c r="A214" s="8"/>
      <c r="B214" s="8"/>
      <c r="D214" s="4"/>
      <c r="E214" s="4"/>
      <c r="G214" s="4"/>
      <c r="H214" s="18"/>
      <c r="I214" s="18"/>
      <c r="J214" s="18"/>
      <c r="K214" s="18"/>
      <c r="L214" s="111"/>
      <c r="M214" s="4"/>
      <c r="N214" s="4"/>
      <c r="O214" s="43"/>
      <c r="P214" s="8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14"/>
      <c r="AF214" s="5"/>
      <c r="AI214" s="5"/>
      <c r="AJ214" s="5"/>
      <c r="AN214" s="14"/>
      <c r="AO214" s="5"/>
      <c r="AP214" s="5"/>
      <c r="AR214" s="5"/>
      <c r="AU214" s="5"/>
      <c r="AV214" s="5"/>
      <c r="AW214" s="5"/>
      <c r="AZ214" s="5"/>
      <c r="BA214" s="5"/>
      <c r="BC214" s="5"/>
      <c r="BD214" s="5"/>
      <c r="BF214" s="5"/>
      <c r="BK214" s="5"/>
      <c r="BW214" s="14"/>
      <c r="CD214" s="5"/>
      <c r="CF214" s="5"/>
    </row>
    <row r="215" spans="1:84" x14ac:dyDescent="0.3">
      <c r="A215" s="8"/>
      <c r="B215" s="8"/>
      <c r="D215" s="4"/>
      <c r="E215" s="4"/>
      <c r="G215" s="4"/>
      <c r="H215" s="18"/>
      <c r="I215" s="18"/>
      <c r="J215" s="18"/>
      <c r="K215" s="18"/>
      <c r="L215" s="111"/>
      <c r="M215" s="4"/>
      <c r="N215" s="4"/>
      <c r="O215" s="43"/>
      <c r="P215" s="8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14"/>
      <c r="AF215" s="5"/>
      <c r="AI215" s="5"/>
      <c r="AJ215" s="5"/>
      <c r="AN215" s="14"/>
      <c r="AO215" s="5"/>
      <c r="AP215" s="5"/>
      <c r="AR215" s="5"/>
      <c r="AU215" s="5"/>
      <c r="AV215" s="5"/>
      <c r="AW215" s="5"/>
      <c r="AZ215" s="5"/>
      <c r="BA215" s="5"/>
      <c r="BC215" s="5"/>
      <c r="BD215" s="5"/>
      <c r="BF215" s="5"/>
      <c r="BK215" s="5"/>
      <c r="BW215" s="14"/>
      <c r="CD215" s="5"/>
      <c r="CF215" s="5"/>
    </row>
    <row r="216" spans="1:84" x14ac:dyDescent="0.3">
      <c r="A216" s="8"/>
      <c r="B216" s="8"/>
      <c r="D216" s="4"/>
      <c r="E216" s="4"/>
      <c r="G216" s="4"/>
      <c r="H216" s="18"/>
      <c r="I216" s="18"/>
      <c r="J216" s="18"/>
      <c r="K216" s="18"/>
      <c r="L216" s="111"/>
      <c r="M216" s="4"/>
      <c r="N216" s="4"/>
      <c r="O216" s="43"/>
      <c r="P216" s="8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14"/>
      <c r="AF216" s="5"/>
      <c r="AI216" s="5"/>
      <c r="AJ216" s="5"/>
      <c r="AN216" s="14"/>
      <c r="AO216" s="5"/>
      <c r="AP216" s="5"/>
      <c r="AR216" s="5"/>
      <c r="AU216" s="5"/>
      <c r="AV216" s="5"/>
      <c r="AW216" s="5"/>
      <c r="AZ216" s="5"/>
      <c r="BA216" s="5"/>
      <c r="BC216" s="5"/>
      <c r="BD216" s="5"/>
      <c r="BF216" s="5"/>
      <c r="BK216" s="5"/>
      <c r="BW216" s="14"/>
      <c r="CD216" s="5"/>
      <c r="CF216" s="5"/>
    </row>
    <row r="217" spans="1:84" x14ac:dyDescent="0.3">
      <c r="A217" s="8"/>
      <c r="B217" s="8"/>
      <c r="D217" s="4"/>
      <c r="E217" s="4"/>
      <c r="G217" s="4"/>
      <c r="H217" s="18"/>
      <c r="I217" s="18"/>
      <c r="J217" s="18"/>
      <c r="K217" s="18"/>
      <c r="L217" s="111"/>
      <c r="M217" s="4"/>
      <c r="N217" s="4"/>
      <c r="O217" s="43"/>
      <c r="P217" s="8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14"/>
      <c r="AF217" s="5"/>
      <c r="AI217" s="5"/>
      <c r="AJ217" s="5"/>
      <c r="AN217" s="14"/>
      <c r="AO217" s="5"/>
      <c r="AP217" s="5"/>
      <c r="AR217" s="5"/>
      <c r="AU217" s="5"/>
      <c r="AV217" s="5"/>
      <c r="AW217" s="5"/>
      <c r="AZ217" s="5"/>
      <c r="BA217" s="5"/>
      <c r="BC217" s="5"/>
      <c r="BD217" s="5"/>
      <c r="BF217" s="5"/>
      <c r="BK217" s="5"/>
      <c r="BW217" s="14"/>
      <c r="CD217" s="5"/>
      <c r="CF217" s="5"/>
    </row>
    <row r="218" spans="1:84" x14ac:dyDescent="0.3">
      <c r="A218" s="8"/>
      <c r="B218" s="8"/>
      <c r="D218" s="4"/>
      <c r="E218" s="4"/>
      <c r="G218" s="4"/>
      <c r="H218" s="18"/>
      <c r="I218" s="18"/>
      <c r="J218" s="18"/>
      <c r="K218" s="18"/>
      <c r="L218" s="111"/>
      <c r="M218" s="4"/>
      <c r="N218" s="4"/>
      <c r="O218" s="43"/>
      <c r="P218" s="8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14"/>
      <c r="AF218" s="5"/>
      <c r="AI218" s="5"/>
      <c r="AJ218" s="5"/>
      <c r="AN218" s="14"/>
      <c r="AO218" s="5"/>
      <c r="AP218" s="5"/>
      <c r="AR218" s="5"/>
      <c r="AU218" s="5"/>
      <c r="AV218" s="5"/>
      <c r="AW218" s="5"/>
      <c r="AZ218" s="5"/>
      <c r="BA218" s="5"/>
      <c r="BC218" s="5"/>
      <c r="BD218" s="5"/>
      <c r="BF218" s="5"/>
      <c r="BK218" s="5"/>
      <c r="BW218" s="14"/>
      <c r="CD218" s="5"/>
      <c r="CF218" s="5"/>
    </row>
    <row r="219" spans="1:84" x14ac:dyDescent="0.3">
      <c r="A219" s="8"/>
      <c r="B219" s="8"/>
      <c r="D219" s="4"/>
      <c r="E219" s="4"/>
      <c r="G219" s="4"/>
      <c r="H219" s="18"/>
      <c r="I219" s="18"/>
      <c r="J219" s="18"/>
      <c r="K219" s="18"/>
      <c r="L219" s="111"/>
      <c r="M219" s="4"/>
      <c r="N219" s="4"/>
      <c r="O219" s="43"/>
      <c r="P219" s="8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14"/>
      <c r="AF219" s="5"/>
      <c r="AI219" s="5"/>
      <c r="AJ219" s="5"/>
      <c r="AN219" s="14"/>
      <c r="AO219" s="5"/>
      <c r="AP219" s="5"/>
      <c r="AR219" s="5"/>
      <c r="AU219" s="5"/>
      <c r="AV219" s="5"/>
      <c r="AW219" s="5"/>
      <c r="AZ219" s="5"/>
      <c r="BA219" s="5"/>
      <c r="BC219" s="5"/>
      <c r="BD219" s="5"/>
      <c r="BF219" s="5"/>
      <c r="BK219" s="5"/>
      <c r="BW219" s="14"/>
      <c r="CD219" s="5"/>
      <c r="CF219" s="5"/>
    </row>
    <row r="220" spans="1:84" x14ac:dyDescent="0.3">
      <c r="A220" s="8"/>
      <c r="B220" s="8"/>
      <c r="D220" s="4"/>
      <c r="E220" s="4"/>
      <c r="G220" s="4"/>
      <c r="H220" s="18"/>
      <c r="I220" s="18"/>
      <c r="J220" s="18"/>
      <c r="K220" s="18"/>
      <c r="L220" s="111"/>
      <c r="M220" s="4"/>
      <c r="N220" s="4"/>
      <c r="O220" s="43"/>
      <c r="P220" s="8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14"/>
      <c r="AF220" s="5"/>
      <c r="AI220" s="5"/>
      <c r="AJ220" s="5"/>
      <c r="AN220" s="14"/>
      <c r="AO220" s="5"/>
      <c r="AP220" s="5"/>
      <c r="AR220" s="5"/>
      <c r="AU220" s="5"/>
      <c r="AV220" s="5"/>
      <c r="AW220" s="5"/>
      <c r="AZ220" s="5"/>
      <c r="BA220" s="5"/>
      <c r="BC220" s="5"/>
      <c r="BD220" s="5"/>
      <c r="BF220" s="5"/>
      <c r="BK220" s="5"/>
      <c r="BW220" s="14"/>
      <c r="CD220" s="5"/>
      <c r="CF220" s="5"/>
    </row>
    <row r="221" spans="1:84" x14ac:dyDescent="0.3">
      <c r="A221" s="8"/>
      <c r="B221" s="8"/>
      <c r="D221" s="4"/>
      <c r="E221" s="4"/>
      <c r="G221" s="4"/>
      <c r="H221" s="18"/>
      <c r="I221" s="18"/>
      <c r="J221" s="18"/>
      <c r="K221" s="18"/>
      <c r="L221" s="111"/>
      <c r="M221" s="4"/>
      <c r="N221" s="4"/>
      <c r="O221" s="43"/>
      <c r="P221" s="8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14"/>
      <c r="AF221" s="5"/>
      <c r="AI221" s="5"/>
      <c r="AJ221" s="5"/>
      <c r="AN221" s="14"/>
      <c r="AO221" s="5"/>
      <c r="AP221" s="5"/>
      <c r="AR221" s="5"/>
      <c r="AU221" s="5"/>
      <c r="AV221" s="5"/>
      <c r="AW221" s="5"/>
      <c r="AZ221" s="5"/>
      <c r="BA221" s="5"/>
      <c r="BC221" s="5"/>
      <c r="BD221" s="5"/>
      <c r="BF221" s="5"/>
      <c r="BK221" s="5"/>
      <c r="BW221" s="14"/>
      <c r="CD221" s="5"/>
      <c r="CF221" s="5"/>
    </row>
    <row r="222" spans="1:84" x14ac:dyDescent="0.3">
      <c r="A222" s="8"/>
      <c r="B222" s="8"/>
      <c r="D222" s="4"/>
      <c r="E222" s="4"/>
      <c r="G222" s="4"/>
      <c r="H222" s="18"/>
      <c r="I222" s="18"/>
      <c r="J222" s="18"/>
      <c r="K222" s="18"/>
      <c r="L222" s="111"/>
      <c r="M222" s="4"/>
      <c r="N222" s="4"/>
      <c r="O222" s="43"/>
      <c r="P222" s="8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14"/>
      <c r="AF222" s="5"/>
      <c r="AI222" s="5"/>
      <c r="AJ222" s="5"/>
      <c r="AN222" s="14"/>
      <c r="AO222" s="5"/>
      <c r="AP222" s="5"/>
      <c r="AR222" s="5"/>
      <c r="AU222" s="5"/>
      <c r="AV222" s="5"/>
      <c r="AW222" s="5"/>
      <c r="AZ222" s="5"/>
      <c r="BA222" s="5"/>
      <c r="BC222" s="5"/>
      <c r="BD222" s="5"/>
      <c r="BF222" s="5"/>
      <c r="BK222" s="5"/>
      <c r="BW222" s="14"/>
      <c r="CD222" s="5"/>
      <c r="CF222" s="5"/>
    </row>
    <row r="223" spans="1:84" x14ac:dyDescent="0.3">
      <c r="A223" s="8"/>
      <c r="B223" s="8"/>
      <c r="D223" s="4"/>
      <c r="E223" s="4"/>
      <c r="G223" s="4"/>
      <c r="H223" s="18"/>
      <c r="I223" s="18"/>
      <c r="J223" s="18"/>
      <c r="K223" s="18"/>
      <c r="L223" s="111"/>
      <c r="M223" s="4"/>
      <c r="N223" s="4"/>
      <c r="O223" s="43"/>
      <c r="P223" s="8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14"/>
      <c r="AF223" s="5"/>
      <c r="AI223" s="5"/>
      <c r="AJ223" s="5"/>
      <c r="AN223" s="14"/>
      <c r="AO223" s="5"/>
      <c r="AP223" s="5"/>
      <c r="AR223" s="5"/>
      <c r="AU223" s="5"/>
      <c r="AV223" s="5"/>
      <c r="AW223" s="5"/>
      <c r="AZ223" s="5"/>
      <c r="BA223" s="5"/>
      <c r="BC223" s="5"/>
      <c r="BD223" s="5"/>
      <c r="BF223" s="5"/>
      <c r="BK223" s="5"/>
      <c r="BW223" s="14"/>
      <c r="CD223" s="5"/>
      <c r="CF223" s="5"/>
    </row>
    <row r="224" spans="1:84" x14ac:dyDescent="0.3">
      <c r="A224" s="8"/>
      <c r="B224" s="8"/>
      <c r="D224" s="4"/>
      <c r="E224" s="4"/>
      <c r="G224" s="4"/>
      <c r="H224" s="18"/>
      <c r="I224" s="18"/>
      <c r="J224" s="18"/>
      <c r="K224" s="18"/>
      <c r="L224" s="111"/>
      <c r="M224" s="4"/>
      <c r="N224" s="4"/>
      <c r="O224" s="43"/>
      <c r="P224" s="8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14"/>
      <c r="AF224" s="5"/>
      <c r="AI224" s="5"/>
      <c r="AJ224" s="5"/>
      <c r="AN224" s="14"/>
      <c r="AO224" s="5"/>
      <c r="AP224" s="5"/>
      <c r="AR224" s="5"/>
      <c r="AU224" s="5"/>
      <c r="AV224" s="5"/>
      <c r="AW224" s="5"/>
      <c r="AZ224" s="5"/>
      <c r="BA224" s="5"/>
      <c r="BC224" s="5"/>
      <c r="BD224" s="5"/>
      <c r="BF224" s="5"/>
      <c r="BK224" s="5"/>
      <c r="BW224" s="14"/>
      <c r="CD224" s="5"/>
      <c r="CF224" s="5"/>
    </row>
    <row r="225" spans="1:84" x14ac:dyDescent="0.3">
      <c r="A225" s="8"/>
      <c r="B225" s="8"/>
      <c r="D225" s="4"/>
      <c r="E225" s="4"/>
      <c r="G225" s="4"/>
      <c r="H225" s="18"/>
      <c r="I225" s="18"/>
      <c r="J225" s="18"/>
      <c r="K225" s="18"/>
      <c r="L225" s="111"/>
      <c r="M225" s="4"/>
      <c r="N225" s="4"/>
      <c r="O225" s="43"/>
      <c r="P225" s="8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14"/>
      <c r="AF225" s="5"/>
      <c r="AI225" s="5"/>
      <c r="AJ225" s="5"/>
      <c r="AN225" s="14"/>
      <c r="AO225" s="5"/>
      <c r="AP225" s="5"/>
      <c r="AR225" s="5"/>
      <c r="AU225" s="5"/>
      <c r="AV225" s="5"/>
      <c r="AW225" s="5"/>
      <c r="AZ225" s="5"/>
      <c r="BA225" s="5"/>
      <c r="BC225" s="5"/>
      <c r="BD225" s="5"/>
      <c r="BF225" s="5"/>
      <c r="BK225" s="5"/>
      <c r="BW225" s="14"/>
      <c r="CD225" s="5"/>
      <c r="CF225" s="5"/>
    </row>
    <row r="226" spans="1:84" x14ac:dyDescent="0.3">
      <c r="A226" s="8"/>
      <c r="B226" s="8"/>
      <c r="D226" s="4"/>
      <c r="E226" s="4"/>
      <c r="G226" s="4"/>
      <c r="H226" s="18"/>
      <c r="I226" s="18"/>
      <c r="J226" s="18"/>
      <c r="K226" s="18"/>
      <c r="L226" s="111"/>
      <c r="M226" s="4"/>
      <c r="N226" s="4"/>
      <c r="O226" s="43"/>
      <c r="P226" s="8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14"/>
      <c r="AF226" s="5"/>
      <c r="AI226" s="5"/>
      <c r="AJ226" s="5"/>
      <c r="AN226" s="14"/>
      <c r="AO226" s="5"/>
      <c r="AP226" s="5"/>
      <c r="AR226" s="5"/>
      <c r="AU226" s="5"/>
      <c r="AV226" s="5"/>
      <c r="AW226" s="5"/>
      <c r="AZ226" s="5"/>
      <c r="BA226" s="5"/>
      <c r="BC226" s="5"/>
      <c r="BD226" s="5"/>
      <c r="BF226" s="5"/>
      <c r="BK226" s="5"/>
      <c r="BW226" s="14"/>
      <c r="CD226" s="5"/>
      <c r="CF226" s="5"/>
    </row>
    <row r="227" spans="1:84" x14ac:dyDescent="0.3">
      <c r="A227" s="8"/>
      <c r="B227" s="8"/>
      <c r="D227" s="4"/>
      <c r="E227" s="4"/>
      <c r="G227" s="4"/>
      <c r="H227" s="18"/>
      <c r="I227" s="18"/>
      <c r="J227" s="18"/>
      <c r="K227" s="18"/>
      <c r="L227" s="111"/>
      <c r="M227" s="4"/>
      <c r="N227" s="4"/>
      <c r="O227" s="43"/>
      <c r="P227" s="8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14"/>
      <c r="AF227" s="5"/>
      <c r="AI227" s="5"/>
      <c r="AJ227" s="5"/>
      <c r="AN227" s="14"/>
      <c r="AO227" s="5"/>
      <c r="AP227" s="5"/>
      <c r="AR227" s="5"/>
      <c r="AU227" s="5"/>
      <c r="AV227" s="5"/>
      <c r="AW227" s="5"/>
      <c r="AZ227" s="5"/>
      <c r="BA227" s="5"/>
      <c r="BC227" s="5"/>
      <c r="BD227" s="5"/>
      <c r="BF227" s="5"/>
      <c r="BK227" s="5"/>
      <c r="BW227" s="14"/>
      <c r="CD227" s="5"/>
      <c r="CF227" s="5"/>
    </row>
    <row r="228" spans="1:84" x14ac:dyDescent="0.3">
      <c r="A228" s="8"/>
      <c r="B228" s="8"/>
      <c r="D228" s="4"/>
      <c r="E228" s="4"/>
      <c r="G228" s="4"/>
      <c r="H228" s="18"/>
      <c r="I228" s="18"/>
      <c r="J228" s="18"/>
      <c r="K228" s="18"/>
      <c r="L228" s="111"/>
      <c r="M228" s="4"/>
      <c r="N228" s="4"/>
      <c r="O228" s="43"/>
      <c r="P228" s="8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14"/>
      <c r="AF228" s="5"/>
      <c r="AI228" s="5"/>
      <c r="AJ228" s="5"/>
      <c r="AN228" s="14"/>
      <c r="AO228" s="5"/>
      <c r="AP228" s="5"/>
      <c r="AR228" s="5"/>
      <c r="AU228" s="5"/>
      <c r="AV228" s="5"/>
      <c r="AW228" s="5"/>
      <c r="AZ228" s="5"/>
      <c r="BA228" s="5"/>
      <c r="BC228" s="5"/>
      <c r="BD228" s="5"/>
      <c r="BF228" s="5"/>
      <c r="BK228" s="5"/>
      <c r="BW228" s="14"/>
      <c r="CD228" s="5"/>
      <c r="CF228" s="5"/>
    </row>
    <row r="229" spans="1:84" x14ac:dyDescent="0.3">
      <c r="A229" s="8"/>
      <c r="B229" s="8"/>
      <c r="D229" s="4"/>
      <c r="E229" s="4"/>
      <c r="G229" s="4"/>
      <c r="H229" s="18"/>
      <c r="I229" s="18"/>
      <c r="J229" s="18"/>
      <c r="K229" s="18"/>
      <c r="L229" s="111"/>
      <c r="M229" s="4"/>
      <c r="N229" s="4"/>
      <c r="O229" s="43"/>
      <c r="P229" s="8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14"/>
      <c r="AF229" s="5"/>
      <c r="AI229" s="5"/>
      <c r="AJ229" s="5"/>
      <c r="AN229" s="14"/>
      <c r="AO229" s="5"/>
      <c r="AP229" s="5"/>
      <c r="AR229" s="5"/>
      <c r="AU229" s="5"/>
      <c r="AV229" s="5"/>
      <c r="AW229" s="5"/>
      <c r="AZ229" s="5"/>
      <c r="BA229" s="5"/>
      <c r="BC229" s="5"/>
      <c r="BD229" s="5"/>
      <c r="BF229" s="5"/>
      <c r="BK229" s="5"/>
      <c r="BW229" s="14"/>
      <c r="CD229" s="5"/>
      <c r="CF229" s="5"/>
    </row>
    <row r="230" spans="1:84" x14ac:dyDescent="0.3">
      <c r="A230" s="8"/>
      <c r="B230" s="8"/>
      <c r="D230" s="4"/>
      <c r="E230" s="4"/>
      <c r="G230" s="4"/>
      <c r="H230" s="18"/>
      <c r="I230" s="18"/>
      <c r="J230" s="18"/>
      <c r="K230" s="18"/>
      <c r="L230" s="111"/>
      <c r="M230" s="4"/>
      <c r="N230" s="4"/>
      <c r="O230" s="43"/>
      <c r="P230" s="8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14"/>
      <c r="AF230" s="5"/>
      <c r="AI230" s="5"/>
      <c r="AJ230" s="5"/>
      <c r="AN230" s="14"/>
      <c r="AO230" s="5"/>
      <c r="AP230" s="5"/>
      <c r="AR230" s="5"/>
      <c r="AU230" s="5"/>
      <c r="AV230" s="5"/>
      <c r="AW230" s="5"/>
      <c r="AZ230" s="5"/>
      <c r="BA230" s="5"/>
      <c r="BC230" s="5"/>
      <c r="BD230" s="5"/>
      <c r="BF230" s="5"/>
      <c r="BK230" s="5"/>
      <c r="BW230" s="14"/>
      <c r="CD230" s="5"/>
      <c r="CF230" s="5"/>
    </row>
    <row r="231" spans="1:84" x14ac:dyDescent="0.3">
      <c r="A231" s="8"/>
      <c r="B231" s="8"/>
      <c r="D231" s="4"/>
      <c r="E231" s="4"/>
      <c r="G231" s="4"/>
      <c r="H231" s="18"/>
      <c r="I231" s="18"/>
      <c r="J231" s="18"/>
      <c r="K231" s="18"/>
      <c r="L231" s="111"/>
      <c r="M231" s="4"/>
      <c r="N231" s="4"/>
      <c r="O231" s="43"/>
      <c r="P231" s="8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14"/>
      <c r="AF231" s="5"/>
      <c r="AI231" s="5"/>
      <c r="AJ231" s="5"/>
      <c r="AN231" s="14"/>
      <c r="AO231" s="5"/>
      <c r="AP231" s="5"/>
      <c r="AR231" s="5"/>
      <c r="AU231" s="5"/>
      <c r="AV231" s="5"/>
      <c r="AW231" s="5"/>
      <c r="AZ231" s="5"/>
      <c r="BA231" s="5"/>
      <c r="BC231" s="5"/>
      <c r="BD231" s="5"/>
      <c r="BF231" s="5"/>
      <c r="BK231" s="5"/>
      <c r="BW231" s="14"/>
      <c r="CD231" s="5"/>
      <c r="CF231" s="5"/>
    </row>
    <row r="232" spans="1:84" x14ac:dyDescent="0.3">
      <c r="A232" s="8"/>
      <c r="B232" s="8"/>
      <c r="D232" s="4"/>
      <c r="E232" s="4"/>
      <c r="G232" s="4"/>
      <c r="H232" s="18"/>
      <c r="I232" s="18"/>
      <c r="J232" s="18"/>
      <c r="K232" s="18"/>
      <c r="L232" s="111"/>
      <c r="M232" s="4"/>
      <c r="N232" s="4"/>
      <c r="O232" s="43"/>
      <c r="P232" s="8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14"/>
      <c r="AF232" s="5"/>
      <c r="AI232" s="5"/>
      <c r="AJ232" s="5"/>
      <c r="AN232" s="14"/>
      <c r="AO232" s="5"/>
      <c r="AP232" s="5"/>
      <c r="AR232" s="5"/>
      <c r="AU232" s="5"/>
      <c r="AV232" s="5"/>
      <c r="AW232" s="5"/>
      <c r="AZ232" s="5"/>
      <c r="BA232" s="5"/>
      <c r="BC232" s="5"/>
      <c r="BD232" s="5"/>
      <c r="BF232" s="5"/>
      <c r="BK232" s="5"/>
      <c r="BW232" s="14"/>
      <c r="CD232" s="5"/>
      <c r="CF232" s="5"/>
    </row>
    <row r="233" spans="1:84" x14ac:dyDescent="0.3">
      <c r="A233" s="8"/>
      <c r="B233" s="8"/>
      <c r="D233" s="4"/>
      <c r="E233" s="4"/>
      <c r="G233" s="4"/>
      <c r="H233" s="18"/>
      <c r="I233" s="18"/>
      <c r="J233" s="18"/>
      <c r="K233" s="18"/>
      <c r="L233" s="111"/>
      <c r="M233" s="4"/>
      <c r="N233" s="4"/>
      <c r="O233" s="43"/>
      <c r="P233" s="8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14"/>
      <c r="AF233" s="5"/>
      <c r="AI233" s="5"/>
      <c r="AJ233" s="5"/>
      <c r="AN233" s="14"/>
      <c r="AO233" s="5"/>
      <c r="AP233" s="5"/>
      <c r="AR233" s="5"/>
      <c r="AU233" s="5"/>
      <c r="AV233" s="5"/>
      <c r="AW233" s="5"/>
      <c r="AZ233" s="5"/>
      <c r="BA233" s="5"/>
      <c r="BC233" s="5"/>
      <c r="BD233" s="5"/>
      <c r="BF233" s="5"/>
      <c r="BK233" s="5"/>
      <c r="BW233" s="14"/>
      <c r="CD233" s="5"/>
      <c r="CF233" s="5"/>
    </row>
    <row r="234" spans="1:84" x14ac:dyDescent="0.3">
      <c r="A234" s="8"/>
      <c r="B234" s="8"/>
      <c r="D234" s="4"/>
      <c r="E234" s="4"/>
      <c r="G234" s="4"/>
      <c r="H234" s="18"/>
      <c r="I234" s="18"/>
      <c r="J234" s="18"/>
      <c r="K234" s="18"/>
      <c r="L234" s="111"/>
      <c r="M234" s="4"/>
      <c r="N234" s="4"/>
      <c r="O234" s="43"/>
      <c r="P234" s="8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14"/>
      <c r="AF234" s="5"/>
      <c r="AI234" s="5"/>
      <c r="AJ234" s="5"/>
      <c r="AN234" s="14"/>
      <c r="AO234" s="5"/>
      <c r="AP234" s="5"/>
      <c r="AR234" s="5"/>
      <c r="AU234" s="5"/>
      <c r="AV234" s="5"/>
      <c r="AW234" s="5"/>
      <c r="AZ234" s="5"/>
      <c r="BA234" s="5"/>
      <c r="BC234" s="5"/>
      <c r="BD234" s="5"/>
      <c r="BF234" s="5"/>
      <c r="BK234" s="5"/>
      <c r="BW234" s="14"/>
      <c r="CD234" s="5"/>
      <c r="CF234" s="5"/>
    </row>
    <row r="235" spans="1:84" x14ac:dyDescent="0.3">
      <c r="A235" s="8"/>
      <c r="B235" s="8"/>
      <c r="D235" s="4"/>
      <c r="E235" s="4"/>
      <c r="G235" s="4"/>
      <c r="H235" s="18"/>
      <c r="I235" s="18"/>
      <c r="J235" s="18"/>
      <c r="K235" s="18"/>
      <c r="L235" s="111"/>
      <c r="M235" s="4"/>
      <c r="N235" s="4"/>
      <c r="O235" s="43"/>
      <c r="P235" s="8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14"/>
      <c r="AF235" s="5"/>
      <c r="AI235" s="5"/>
      <c r="AJ235" s="5"/>
      <c r="AN235" s="14"/>
      <c r="AO235" s="5"/>
      <c r="AP235" s="5"/>
      <c r="AR235" s="5"/>
      <c r="AU235" s="5"/>
      <c r="AV235" s="5"/>
      <c r="AW235" s="5"/>
      <c r="AZ235" s="5"/>
      <c r="BA235" s="5"/>
      <c r="BC235" s="5"/>
      <c r="BD235" s="5"/>
      <c r="BF235" s="5"/>
      <c r="BK235" s="5"/>
      <c r="BW235" s="14"/>
      <c r="CD235" s="5"/>
      <c r="CF235" s="5"/>
    </row>
    <row r="236" spans="1:84" x14ac:dyDescent="0.3">
      <c r="A236" s="8"/>
      <c r="B236" s="8"/>
      <c r="D236" s="4"/>
      <c r="E236" s="4"/>
      <c r="G236" s="4"/>
      <c r="H236" s="18"/>
      <c r="I236" s="18"/>
      <c r="J236" s="18"/>
      <c r="K236" s="18"/>
      <c r="L236" s="111"/>
      <c r="M236" s="4"/>
      <c r="N236" s="4"/>
      <c r="O236" s="43"/>
      <c r="P236" s="8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14"/>
      <c r="AF236" s="5"/>
      <c r="AI236" s="5"/>
      <c r="AJ236" s="5"/>
      <c r="AN236" s="14"/>
      <c r="AO236" s="5"/>
      <c r="AP236" s="5"/>
      <c r="AR236" s="5"/>
      <c r="AU236" s="5"/>
      <c r="AV236" s="5"/>
      <c r="AW236" s="5"/>
      <c r="AZ236" s="5"/>
      <c r="BA236" s="5"/>
      <c r="BC236" s="5"/>
      <c r="BD236" s="5"/>
      <c r="BF236" s="5"/>
      <c r="BK236" s="5"/>
      <c r="BW236" s="14"/>
      <c r="CD236" s="5"/>
      <c r="CF236" s="5"/>
    </row>
    <row r="237" spans="1:84" x14ac:dyDescent="0.3">
      <c r="A237" s="8"/>
      <c r="B237" s="8"/>
      <c r="D237" s="4"/>
      <c r="E237" s="4"/>
      <c r="G237" s="4"/>
      <c r="H237" s="18"/>
      <c r="I237" s="18"/>
      <c r="J237" s="18"/>
      <c r="K237" s="18"/>
      <c r="L237" s="111"/>
      <c r="M237" s="4"/>
      <c r="N237" s="4"/>
      <c r="O237" s="43"/>
      <c r="P237" s="8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14"/>
      <c r="AF237" s="5"/>
      <c r="AI237" s="5"/>
      <c r="AJ237" s="5"/>
      <c r="AN237" s="14"/>
      <c r="AO237" s="5"/>
      <c r="AP237" s="5"/>
      <c r="AR237" s="5"/>
      <c r="AU237" s="5"/>
      <c r="AV237" s="5"/>
      <c r="AW237" s="5"/>
      <c r="AZ237" s="5"/>
      <c r="BA237" s="5"/>
      <c r="BC237" s="5"/>
      <c r="BD237" s="5"/>
      <c r="BF237" s="5"/>
      <c r="BK237" s="5"/>
      <c r="BW237" s="14"/>
      <c r="CD237" s="5"/>
      <c r="CF237" s="5"/>
    </row>
    <row r="238" spans="1:84" x14ac:dyDescent="0.3">
      <c r="A238" s="8"/>
      <c r="B238" s="8"/>
      <c r="D238" s="4"/>
      <c r="E238" s="4"/>
      <c r="G238" s="4"/>
      <c r="H238" s="18"/>
      <c r="I238" s="18"/>
      <c r="J238" s="18"/>
      <c r="K238" s="18"/>
      <c r="L238" s="111"/>
      <c r="M238" s="4"/>
      <c r="N238" s="4"/>
      <c r="O238" s="43"/>
      <c r="P238" s="8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14"/>
      <c r="AF238" s="5"/>
      <c r="AI238" s="5"/>
      <c r="AJ238" s="5"/>
      <c r="AN238" s="14"/>
      <c r="AO238" s="5"/>
      <c r="AP238" s="5"/>
      <c r="AR238" s="5"/>
      <c r="AU238" s="5"/>
      <c r="AV238" s="5"/>
      <c r="AW238" s="5"/>
      <c r="AZ238" s="5"/>
      <c r="BA238" s="5"/>
      <c r="BC238" s="5"/>
      <c r="BD238" s="5"/>
      <c r="BF238" s="5"/>
      <c r="BK238" s="5"/>
      <c r="BW238" s="14"/>
      <c r="CD238" s="5"/>
      <c r="CF238" s="5"/>
    </row>
    <row r="239" spans="1:84" x14ac:dyDescent="0.3">
      <c r="A239" s="8"/>
      <c r="B239" s="8"/>
      <c r="D239" s="4"/>
      <c r="E239" s="4"/>
      <c r="G239" s="4"/>
      <c r="H239" s="18"/>
      <c r="I239" s="18"/>
      <c r="J239" s="18"/>
      <c r="K239" s="18"/>
      <c r="L239" s="111"/>
      <c r="M239" s="4"/>
      <c r="N239" s="4"/>
      <c r="O239" s="43"/>
      <c r="P239" s="8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14"/>
      <c r="AF239" s="5"/>
      <c r="AI239" s="5"/>
      <c r="AJ239" s="5"/>
      <c r="AN239" s="14"/>
      <c r="AO239" s="5"/>
      <c r="AP239" s="5"/>
      <c r="AR239" s="5"/>
      <c r="AU239" s="5"/>
      <c r="AV239" s="5"/>
      <c r="AW239" s="5"/>
      <c r="AZ239" s="5"/>
      <c r="BA239" s="5"/>
      <c r="BC239" s="5"/>
      <c r="BD239" s="5"/>
      <c r="BF239" s="5"/>
      <c r="BK239" s="5"/>
      <c r="BW239" s="14"/>
      <c r="CD239" s="5"/>
      <c r="CF239" s="5"/>
    </row>
    <row r="240" spans="1:84" x14ac:dyDescent="0.3">
      <c r="A240" s="8"/>
      <c r="B240" s="8"/>
      <c r="D240" s="4"/>
      <c r="E240" s="4"/>
      <c r="G240" s="4"/>
      <c r="H240" s="18"/>
      <c r="I240" s="18"/>
      <c r="J240" s="18"/>
      <c r="K240" s="18"/>
      <c r="L240" s="111"/>
      <c r="M240" s="4"/>
      <c r="N240" s="4"/>
      <c r="O240" s="43"/>
      <c r="P240" s="8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14"/>
      <c r="AF240" s="5"/>
      <c r="AI240" s="5"/>
      <c r="AJ240" s="5"/>
      <c r="AN240" s="14"/>
      <c r="AO240" s="5"/>
      <c r="AP240" s="5"/>
      <c r="AR240" s="5"/>
      <c r="AU240" s="5"/>
      <c r="AV240" s="5"/>
      <c r="AW240" s="5"/>
      <c r="AZ240" s="5"/>
      <c r="BA240" s="5"/>
      <c r="BC240" s="5"/>
      <c r="BD240" s="5"/>
      <c r="BF240" s="5"/>
      <c r="BK240" s="5"/>
      <c r="BW240" s="14"/>
      <c r="CD240" s="5"/>
      <c r="CF240" s="5"/>
    </row>
    <row r="241" spans="1:84" x14ac:dyDescent="0.3">
      <c r="A241" s="8"/>
      <c r="B241" s="8"/>
      <c r="D241" s="4"/>
      <c r="E241" s="4"/>
      <c r="G241" s="4"/>
      <c r="H241" s="18"/>
      <c r="I241" s="18"/>
      <c r="J241" s="18"/>
      <c r="K241" s="18"/>
      <c r="L241" s="111"/>
      <c r="M241" s="4"/>
      <c r="N241" s="4"/>
      <c r="O241" s="43"/>
      <c r="P241" s="8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14"/>
      <c r="AF241" s="5"/>
      <c r="AI241" s="5"/>
      <c r="AJ241" s="5"/>
      <c r="AN241" s="14"/>
      <c r="AO241" s="5"/>
      <c r="AP241" s="5"/>
      <c r="AR241" s="5"/>
      <c r="AU241" s="5"/>
      <c r="AV241" s="5"/>
      <c r="AW241" s="5"/>
      <c r="AZ241" s="5"/>
      <c r="BA241" s="5"/>
      <c r="BC241" s="5"/>
      <c r="BD241" s="5"/>
      <c r="BF241" s="5"/>
      <c r="BK241" s="5"/>
      <c r="BW241" s="14"/>
      <c r="CD241" s="5"/>
      <c r="CF241" s="5"/>
    </row>
    <row r="242" spans="1:84" x14ac:dyDescent="0.3">
      <c r="A242" s="8"/>
      <c r="B242" s="8"/>
      <c r="D242" s="4"/>
      <c r="E242" s="4"/>
      <c r="G242" s="4"/>
      <c r="H242" s="18"/>
      <c r="I242" s="18"/>
      <c r="J242" s="18"/>
      <c r="K242" s="18"/>
      <c r="L242" s="111"/>
      <c r="M242" s="4"/>
      <c r="N242" s="4"/>
      <c r="O242" s="43"/>
      <c r="P242" s="8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14"/>
      <c r="AF242" s="5"/>
      <c r="AI242" s="5"/>
      <c r="AJ242" s="5"/>
      <c r="AN242" s="14"/>
      <c r="AO242" s="5"/>
      <c r="AP242" s="5"/>
      <c r="AR242" s="5"/>
      <c r="AU242" s="5"/>
      <c r="AV242" s="5"/>
      <c r="AW242" s="5"/>
      <c r="AZ242" s="5"/>
      <c r="BA242" s="5"/>
      <c r="BC242" s="5"/>
      <c r="BD242" s="5"/>
      <c r="BF242" s="5"/>
      <c r="BK242" s="5"/>
      <c r="BW242" s="14"/>
      <c r="CD242" s="5"/>
      <c r="CF242" s="5"/>
    </row>
    <row r="243" spans="1:84" x14ac:dyDescent="0.3">
      <c r="A243" s="8"/>
      <c r="B243" s="8"/>
      <c r="D243" s="4"/>
      <c r="E243" s="4"/>
      <c r="G243" s="4"/>
      <c r="H243" s="18"/>
      <c r="I243" s="18"/>
      <c r="J243" s="18"/>
      <c r="K243" s="18"/>
      <c r="L243" s="111"/>
      <c r="M243" s="4"/>
      <c r="N243" s="4"/>
      <c r="O243" s="43"/>
      <c r="P243" s="8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14"/>
      <c r="AF243" s="5"/>
      <c r="AI243" s="5"/>
      <c r="AJ243" s="5"/>
      <c r="AN243" s="14"/>
      <c r="AO243" s="5"/>
      <c r="AP243" s="5"/>
      <c r="AR243" s="5"/>
      <c r="AU243" s="5"/>
      <c r="AV243" s="5"/>
      <c r="AW243" s="5"/>
      <c r="AZ243" s="5"/>
      <c r="BA243" s="5"/>
      <c r="BC243" s="5"/>
      <c r="BD243" s="5"/>
      <c r="BF243" s="5"/>
      <c r="BK243" s="5"/>
      <c r="BW243" s="14"/>
      <c r="CD243" s="5"/>
      <c r="CF243" s="5"/>
    </row>
    <row r="244" spans="1:84" x14ac:dyDescent="0.3">
      <c r="A244" s="8"/>
      <c r="B244" s="8"/>
      <c r="D244" s="4"/>
      <c r="E244" s="4"/>
      <c r="G244" s="4"/>
      <c r="H244" s="18"/>
      <c r="I244" s="18"/>
      <c r="J244" s="18"/>
      <c r="K244" s="18"/>
      <c r="L244" s="111"/>
      <c r="M244" s="4"/>
      <c r="N244" s="4"/>
      <c r="O244" s="43"/>
      <c r="P244" s="8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14"/>
      <c r="AF244" s="5"/>
      <c r="AI244" s="5"/>
      <c r="AJ244" s="5"/>
      <c r="AN244" s="14"/>
      <c r="AO244" s="5"/>
      <c r="AP244" s="5"/>
      <c r="AR244" s="5"/>
      <c r="AU244" s="5"/>
      <c r="AV244" s="5"/>
      <c r="AW244" s="5"/>
      <c r="AZ244" s="5"/>
      <c r="BA244" s="5"/>
      <c r="BC244" s="5"/>
      <c r="BD244" s="5"/>
      <c r="BF244" s="5"/>
      <c r="BK244" s="5"/>
      <c r="BW244" s="14"/>
      <c r="CD244" s="5"/>
      <c r="CF244" s="5"/>
    </row>
    <row r="245" spans="1:84" x14ac:dyDescent="0.3">
      <c r="A245" s="8"/>
      <c r="B245" s="8"/>
      <c r="D245" s="4"/>
      <c r="E245" s="4"/>
      <c r="G245" s="4"/>
      <c r="H245" s="18"/>
      <c r="I245" s="18"/>
      <c r="J245" s="18"/>
      <c r="K245" s="18"/>
      <c r="L245" s="111"/>
      <c r="M245" s="4"/>
      <c r="N245" s="4"/>
      <c r="O245" s="43"/>
      <c r="P245" s="8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14"/>
      <c r="AF245" s="5"/>
      <c r="AI245" s="5"/>
      <c r="AJ245" s="5"/>
      <c r="AN245" s="14"/>
      <c r="AO245" s="5"/>
      <c r="AP245" s="5"/>
      <c r="AR245" s="5"/>
      <c r="AU245" s="5"/>
      <c r="AV245" s="5"/>
      <c r="AW245" s="5"/>
      <c r="AZ245" s="5"/>
      <c r="BA245" s="5"/>
      <c r="BC245" s="5"/>
      <c r="BD245" s="5"/>
      <c r="BF245" s="5"/>
      <c r="BK245" s="5"/>
      <c r="BW245" s="14"/>
      <c r="CD245" s="5"/>
      <c r="CF245" s="5"/>
    </row>
    <row r="246" spans="1:84" x14ac:dyDescent="0.3">
      <c r="A246" s="8"/>
      <c r="B246" s="8"/>
      <c r="D246" s="4"/>
      <c r="E246" s="4"/>
      <c r="G246" s="4"/>
      <c r="H246" s="18"/>
      <c r="I246" s="18"/>
      <c r="J246" s="18"/>
      <c r="K246" s="18"/>
      <c r="L246" s="111"/>
      <c r="M246" s="4"/>
      <c r="N246" s="4"/>
      <c r="O246" s="43"/>
      <c r="P246" s="8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14"/>
      <c r="AF246" s="5"/>
      <c r="AI246" s="5"/>
      <c r="AJ246" s="5"/>
      <c r="AN246" s="14"/>
      <c r="AO246" s="5"/>
      <c r="AP246" s="5"/>
      <c r="AR246" s="5"/>
      <c r="AU246" s="5"/>
      <c r="AV246" s="5"/>
      <c r="AW246" s="5"/>
      <c r="AZ246" s="5"/>
      <c r="BA246" s="5"/>
      <c r="BC246" s="5"/>
      <c r="BD246" s="5"/>
      <c r="BF246" s="5"/>
      <c r="BK246" s="5"/>
      <c r="BW246" s="14"/>
      <c r="CD246" s="5"/>
      <c r="CF246" s="5"/>
    </row>
    <row r="247" spans="1:84" x14ac:dyDescent="0.3">
      <c r="A247" s="8"/>
      <c r="B247" s="8"/>
      <c r="D247" s="4"/>
      <c r="E247" s="4"/>
      <c r="G247" s="4"/>
      <c r="H247" s="18"/>
      <c r="I247" s="18"/>
      <c r="J247" s="18"/>
      <c r="K247" s="18"/>
      <c r="L247" s="111"/>
      <c r="M247" s="4"/>
      <c r="N247" s="4"/>
      <c r="O247" s="43"/>
      <c r="P247" s="8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14"/>
      <c r="AF247" s="5"/>
      <c r="AI247" s="5"/>
      <c r="AJ247" s="5"/>
      <c r="AN247" s="14"/>
      <c r="AO247" s="5"/>
      <c r="AP247" s="5"/>
      <c r="AR247" s="5"/>
      <c r="AU247" s="5"/>
      <c r="AV247" s="5"/>
      <c r="AW247" s="5"/>
      <c r="AZ247" s="5"/>
      <c r="BA247" s="5"/>
      <c r="BC247" s="5"/>
      <c r="BD247" s="5"/>
      <c r="BF247" s="5"/>
      <c r="BK247" s="5"/>
      <c r="BW247" s="14"/>
      <c r="CD247" s="5"/>
      <c r="CF247" s="5"/>
    </row>
    <row r="248" spans="1:84" x14ac:dyDescent="0.3">
      <c r="A248" s="8"/>
      <c r="B248" s="8"/>
      <c r="D248" s="4"/>
      <c r="E248" s="4"/>
      <c r="G248" s="4"/>
      <c r="H248" s="18"/>
      <c r="I248" s="18"/>
      <c r="J248" s="18"/>
      <c r="K248" s="18"/>
      <c r="L248" s="111"/>
      <c r="M248" s="4"/>
      <c r="N248" s="4"/>
      <c r="O248" s="43"/>
      <c r="P248" s="8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14"/>
      <c r="AF248" s="5"/>
      <c r="AI248" s="5"/>
      <c r="AJ248" s="5"/>
      <c r="AN248" s="14"/>
      <c r="AO248" s="5"/>
      <c r="AP248" s="5"/>
      <c r="AR248" s="5"/>
      <c r="AU248" s="5"/>
      <c r="AV248" s="5"/>
      <c r="AW248" s="5"/>
      <c r="AZ248" s="5"/>
      <c r="BA248" s="5"/>
      <c r="BC248" s="5"/>
      <c r="BD248" s="5"/>
      <c r="BF248" s="5"/>
      <c r="BK248" s="5"/>
      <c r="BW248" s="14"/>
      <c r="CD248" s="5"/>
      <c r="CF248" s="5"/>
    </row>
    <row r="249" spans="1:84" x14ac:dyDescent="0.3">
      <c r="A249" s="8"/>
      <c r="B249" s="8"/>
      <c r="D249" s="4"/>
      <c r="E249" s="4"/>
      <c r="G249" s="4"/>
      <c r="H249" s="18"/>
      <c r="I249" s="18"/>
      <c r="J249" s="18"/>
      <c r="K249" s="18"/>
      <c r="L249" s="111"/>
      <c r="M249" s="4"/>
      <c r="N249" s="4"/>
      <c r="O249" s="43"/>
      <c r="P249" s="8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14"/>
      <c r="AF249" s="5"/>
      <c r="AI249" s="5"/>
      <c r="AJ249" s="5"/>
      <c r="AN249" s="14"/>
      <c r="AO249" s="5"/>
      <c r="AP249" s="5"/>
      <c r="AR249" s="5"/>
      <c r="AU249" s="5"/>
      <c r="AV249" s="5"/>
      <c r="AW249" s="5"/>
      <c r="AZ249" s="5"/>
      <c r="BA249" s="5"/>
      <c r="BC249" s="5"/>
      <c r="BD249" s="5"/>
      <c r="BF249" s="5"/>
      <c r="BK249" s="5"/>
      <c r="BW249" s="14"/>
      <c r="CD249" s="5"/>
      <c r="CF249" s="5"/>
    </row>
    <row r="250" spans="1:84" x14ac:dyDescent="0.3">
      <c r="A250" s="8"/>
      <c r="B250" s="8"/>
      <c r="D250" s="4"/>
      <c r="E250" s="4"/>
      <c r="G250" s="4"/>
      <c r="H250" s="18"/>
      <c r="I250" s="18"/>
      <c r="J250" s="18"/>
      <c r="K250" s="18"/>
      <c r="L250" s="111"/>
      <c r="M250" s="4"/>
      <c r="N250" s="4"/>
      <c r="O250" s="43"/>
      <c r="P250" s="8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14"/>
      <c r="AF250" s="5"/>
      <c r="AI250" s="5"/>
      <c r="AJ250" s="5"/>
      <c r="AN250" s="14"/>
      <c r="AO250" s="5"/>
      <c r="AP250" s="5"/>
      <c r="AR250" s="5"/>
      <c r="AU250" s="5"/>
      <c r="AV250" s="5"/>
      <c r="AW250" s="5"/>
      <c r="AZ250" s="5"/>
      <c r="BA250" s="5"/>
      <c r="BC250" s="5"/>
      <c r="BD250" s="5"/>
      <c r="BF250" s="5"/>
      <c r="BK250" s="5"/>
      <c r="BW250" s="14"/>
      <c r="CD250" s="5"/>
      <c r="CF250" s="5"/>
    </row>
    <row r="251" spans="1:84" x14ac:dyDescent="0.3">
      <c r="A251" s="8"/>
      <c r="B251" s="8"/>
      <c r="D251" s="4"/>
      <c r="E251" s="4"/>
      <c r="G251" s="4"/>
      <c r="H251" s="18"/>
      <c r="I251" s="18"/>
      <c r="J251" s="18"/>
      <c r="K251" s="18"/>
      <c r="L251" s="111"/>
      <c r="M251" s="4"/>
      <c r="N251" s="4"/>
      <c r="O251" s="43"/>
      <c r="P251" s="8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14"/>
      <c r="AF251" s="5"/>
      <c r="AI251" s="5"/>
      <c r="AJ251" s="5"/>
      <c r="AN251" s="14"/>
      <c r="AO251" s="5"/>
      <c r="AP251" s="5"/>
      <c r="AR251" s="5"/>
      <c r="AU251" s="5"/>
      <c r="AV251" s="5"/>
      <c r="AW251" s="5"/>
      <c r="AZ251" s="5"/>
      <c r="BA251" s="5"/>
      <c r="BC251" s="5"/>
      <c r="BD251" s="5"/>
      <c r="BF251" s="5"/>
      <c r="BK251" s="5"/>
      <c r="BW251" s="14"/>
      <c r="CD251" s="5"/>
      <c r="CF251" s="5"/>
    </row>
    <row r="252" spans="1:84" x14ac:dyDescent="0.3">
      <c r="A252" s="8"/>
      <c r="B252" s="8"/>
      <c r="D252" s="4"/>
      <c r="E252" s="4"/>
      <c r="G252" s="4"/>
      <c r="H252" s="18"/>
      <c r="I252" s="18"/>
      <c r="J252" s="18"/>
      <c r="K252" s="18"/>
      <c r="L252" s="111"/>
      <c r="M252" s="4"/>
      <c r="N252" s="4"/>
      <c r="O252" s="43"/>
      <c r="P252" s="8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14"/>
      <c r="AF252" s="5"/>
      <c r="AI252" s="5"/>
      <c r="AJ252" s="5"/>
      <c r="AN252" s="14"/>
      <c r="AO252" s="5"/>
      <c r="AP252" s="5"/>
      <c r="AR252" s="5"/>
      <c r="AU252" s="5"/>
      <c r="AV252" s="5"/>
      <c r="AW252" s="5"/>
      <c r="AZ252" s="5"/>
      <c r="BA252" s="5"/>
      <c r="BC252" s="5"/>
      <c r="BD252" s="5"/>
      <c r="BF252" s="5"/>
      <c r="BK252" s="5"/>
      <c r="BW252" s="14"/>
      <c r="CD252" s="5"/>
      <c r="CF252" s="5"/>
    </row>
    <row r="253" spans="1:84" x14ac:dyDescent="0.3">
      <c r="A253" s="8"/>
      <c r="B253" s="8"/>
      <c r="D253" s="4"/>
      <c r="E253" s="4"/>
      <c r="G253" s="4"/>
      <c r="H253" s="18"/>
      <c r="I253" s="18"/>
      <c r="J253" s="18"/>
      <c r="K253" s="18"/>
      <c r="L253" s="111"/>
      <c r="M253" s="4"/>
      <c r="N253" s="4"/>
      <c r="O253" s="43"/>
      <c r="P253" s="8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14"/>
      <c r="AF253" s="5"/>
      <c r="AI253" s="5"/>
      <c r="AJ253" s="5"/>
      <c r="AN253" s="14"/>
      <c r="AO253" s="5"/>
      <c r="AP253" s="5"/>
      <c r="AR253" s="5"/>
      <c r="AU253" s="5"/>
      <c r="AV253" s="5"/>
      <c r="AW253" s="5"/>
      <c r="AZ253" s="5"/>
      <c r="BA253" s="5"/>
      <c r="BC253" s="5"/>
      <c r="BD253" s="5"/>
      <c r="BF253" s="5"/>
      <c r="BK253" s="5"/>
      <c r="BW253" s="14"/>
      <c r="CD253" s="5"/>
      <c r="CF253" s="5"/>
    </row>
    <row r="254" spans="1:84" x14ac:dyDescent="0.3">
      <c r="A254" s="8"/>
      <c r="B254" s="8"/>
      <c r="D254" s="4"/>
      <c r="E254" s="4"/>
      <c r="G254" s="4"/>
      <c r="H254" s="18"/>
      <c r="I254" s="18"/>
      <c r="J254" s="18"/>
      <c r="K254" s="18"/>
      <c r="L254" s="111"/>
      <c r="M254" s="4"/>
      <c r="N254" s="4"/>
      <c r="O254" s="43"/>
      <c r="P254" s="8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14"/>
      <c r="AF254" s="5"/>
      <c r="AI254" s="5"/>
      <c r="AJ254" s="5"/>
      <c r="AN254" s="14"/>
      <c r="AO254" s="5"/>
      <c r="AP254" s="5"/>
      <c r="AR254" s="5"/>
      <c r="AU254" s="5"/>
      <c r="AV254" s="5"/>
      <c r="AW254" s="5"/>
      <c r="AZ254" s="5"/>
      <c r="BA254" s="5"/>
      <c r="BC254" s="5"/>
      <c r="BD254" s="5"/>
      <c r="BF254" s="5"/>
      <c r="BK254" s="5"/>
      <c r="BW254" s="14"/>
      <c r="CD254" s="5"/>
      <c r="CF254" s="5"/>
    </row>
    <row r="255" spans="1:84" x14ac:dyDescent="0.3">
      <c r="A255" s="8"/>
      <c r="B255" s="8"/>
      <c r="D255" s="4"/>
      <c r="E255" s="4"/>
      <c r="G255" s="4"/>
      <c r="H255" s="18"/>
      <c r="I255" s="18"/>
      <c r="J255" s="18"/>
      <c r="K255" s="18"/>
      <c r="L255" s="111"/>
      <c r="M255" s="4"/>
      <c r="N255" s="4"/>
      <c r="O255" s="43"/>
      <c r="P255" s="8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14"/>
      <c r="AF255" s="5"/>
      <c r="AI255" s="5"/>
      <c r="AJ255" s="5"/>
      <c r="AN255" s="14"/>
      <c r="AO255" s="5"/>
      <c r="AP255" s="5"/>
      <c r="AR255" s="5"/>
      <c r="AU255" s="5"/>
      <c r="AV255" s="5"/>
      <c r="AW255" s="5"/>
      <c r="AZ255" s="5"/>
      <c r="BA255" s="5"/>
      <c r="BC255" s="5"/>
      <c r="BD255" s="5"/>
      <c r="BF255" s="5"/>
      <c r="BK255" s="5"/>
      <c r="BW255" s="14"/>
      <c r="CD255" s="5"/>
      <c r="CF255" s="5"/>
    </row>
    <row r="256" spans="1:84" x14ac:dyDescent="0.3">
      <c r="A256" s="8"/>
      <c r="B256" s="8"/>
      <c r="D256" s="4"/>
      <c r="E256" s="4"/>
      <c r="G256" s="4"/>
      <c r="H256" s="18"/>
      <c r="I256" s="18"/>
      <c r="J256" s="18"/>
      <c r="K256" s="18"/>
      <c r="L256" s="111"/>
      <c r="M256" s="4"/>
      <c r="N256" s="4"/>
      <c r="O256" s="43"/>
      <c r="P256" s="8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14"/>
      <c r="AF256" s="5"/>
      <c r="AI256" s="5"/>
      <c r="AJ256" s="5"/>
      <c r="AN256" s="14"/>
      <c r="AO256" s="5"/>
      <c r="AP256" s="5"/>
      <c r="AR256" s="5"/>
      <c r="AU256" s="5"/>
      <c r="AV256" s="5"/>
      <c r="AW256" s="5"/>
      <c r="AZ256" s="5"/>
      <c r="BA256" s="5"/>
      <c r="BC256" s="5"/>
      <c r="BD256" s="5"/>
      <c r="BF256" s="5"/>
      <c r="BK256" s="5"/>
      <c r="BW256" s="14"/>
      <c r="CD256" s="5"/>
      <c r="CF256" s="5"/>
    </row>
    <row r="257" spans="1:84" x14ac:dyDescent="0.3">
      <c r="A257" s="8"/>
      <c r="B257" s="8"/>
      <c r="D257" s="4"/>
      <c r="E257" s="4"/>
      <c r="G257" s="4"/>
      <c r="H257" s="18"/>
      <c r="I257" s="18"/>
      <c r="J257" s="18"/>
      <c r="K257" s="18"/>
      <c r="L257" s="111"/>
      <c r="M257" s="4"/>
      <c r="N257" s="4"/>
      <c r="O257" s="43"/>
      <c r="P257" s="8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14"/>
      <c r="AF257" s="5"/>
      <c r="AI257" s="5"/>
      <c r="AJ257" s="5"/>
      <c r="AN257" s="14"/>
      <c r="AO257" s="5"/>
      <c r="AP257" s="5"/>
      <c r="AR257" s="5"/>
      <c r="AU257" s="5"/>
      <c r="AV257" s="5"/>
      <c r="AW257" s="5"/>
      <c r="AZ257" s="5"/>
      <c r="BA257" s="5"/>
      <c r="BC257" s="5"/>
      <c r="BD257" s="5"/>
      <c r="BF257" s="5"/>
      <c r="BK257" s="5"/>
      <c r="BW257" s="14"/>
      <c r="CD257" s="5"/>
      <c r="CF257" s="5"/>
    </row>
    <row r="258" spans="1:84" x14ac:dyDescent="0.3">
      <c r="A258" s="8"/>
      <c r="B258" s="8"/>
      <c r="D258" s="4"/>
      <c r="E258" s="4"/>
      <c r="G258" s="4"/>
      <c r="H258" s="18"/>
      <c r="I258" s="18"/>
      <c r="J258" s="18"/>
      <c r="K258" s="18"/>
      <c r="L258" s="111"/>
      <c r="M258" s="4"/>
      <c r="N258" s="4"/>
      <c r="O258" s="43"/>
      <c r="P258" s="8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14"/>
      <c r="AF258" s="5"/>
      <c r="AI258" s="5"/>
      <c r="AJ258" s="5"/>
      <c r="AN258" s="14"/>
      <c r="AO258" s="5"/>
      <c r="AP258" s="5"/>
      <c r="AR258" s="5"/>
      <c r="AU258" s="5"/>
      <c r="AV258" s="5"/>
      <c r="AW258" s="5"/>
      <c r="AZ258" s="5"/>
      <c r="BA258" s="5"/>
      <c r="BC258" s="5"/>
      <c r="BD258" s="5"/>
      <c r="BF258" s="5"/>
      <c r="BK258" s="5"/>
      <c r="BW258" s="14"/>
      <c r="CD258" s="5"/>
      <c r="CF258" s="5"/>
    </row>
    <row r="259" spans="1:84" x14ac:dyDescent="0.3">
      <c r="A259" s="8"/>
      <c r="B259" s="8"/>
      <c r="D259" s="4"/>
      <c r="E259" s="4"/>
      <c r="G259" s="4"/>
      <c r="H259" s="18"/>
      <c r="I259" s="18"/>
      <c r="J259" s="18"/>
      <c r="K259" s="18"/>
      <c r="L259" s="111"/>
      <c r="M259" s="4"/>
      <c r="N259" s="4"/>
      <c r="O259" s="43"/>
      <c r="P259" s="8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14"/>
      <c r="AF259" s="5"/>
      <c r="AI259" s="5"/>
      <c r="AJ259" s="5"/>
      <c r="AN259" s="14"/>
      <c r="AO259" s="5"/>
      <c r="AP259" s="5"/>
      <c r="AR259" s="5"/>
      <c r="AU259" s="5"/>
      <c r="AV259" s="5"/>
      <c r="AW259" s="5"/>
      <c r="AZ259" s="5"/>
      <c r="BA259" s="5"/>
      <c r="BC259" s="5"/>
      <c r="BD259" s="5"/>
      <c r="BF259" s="5"/>
      <c r="BK259" s="5"/>
      <c r="BW259" s="14"/>
      <c r="CD259" s="5"/>
      <c r="CF259" s="5"/>
    </row>
    <row r="260" spans="1:84" x14ac:dyDescent="0.3">
      <c r="A260" s="8"/>
      <c r="B260" s="8"/>
      <c r="D260" s="4"/>
      <c r="E260" s="4"/>
      <c r="G260" s="4"/>
      <c r="H260" s="18"/>
      <c r="I260" s="18"/>
      <c r="J260" s="18"/>
      <c r="K260" s="18"/>
      <c r="L260" s="111"/>
      <c r="M260" s="4"/>
      <c r="N260" s="4"/>
      <c r="O260" s="43"/>
      <c r="P260" s="8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14"/>
      <c r="AF260" s="5"/>
      <c r="AI260" s="5"/>
      <c r="AJ260" s="5"/>
      <c r="AN260" s="14"/>
      <c r="AO260" s="5"/>
      <c r="AP260" s="5"/>
      <c r="AR260" s="5"/>
      <c r="AU260" s="5"/>
      <c r="AV260" s="5"/>
      <c r="AW260" s="5"/>
      <c r="AZ260" s="5"/>
      <c r="BA260" s="5"/>
      <c r="BC260" s="5"/>
      <c r="BD260" s="5"/>
      <c r="BF260" s="5"/>
      <c r="BK260" s="5"/>
      <c r="BW260" s="14"/>
      <c r="CD260" s="5"/>
      <c r="CF260" s="5"/>
    </row>
    <row r="261" spans="1:84" x14ac:dyDescent="0.3">
      <c r="A261" s="8"/>
      <c r="B261" s="8"/>
      <c r="D261" s="4"/>
      <c r="E261" s="4"/>
      <c r="G261" s="4"/>
      <c r="H261" s="18"/>
      <c r="I261" s="18"/>
      <c r="J261" s="18"/>
      <c r="K261" s="18"/>
      <c r="L261" s="111"/>
      <c r="M261" s="4"/>
      <c r="N261" s="4"/>
      <c r="O261" s="43"/>
      <c r="P261" s="8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14"/>
      <c r="AF261" s="5"/>
      <c r="AI261" s="5"/>
      <c r="AJ261" s="5"/>
      <c r="AN261" s="14"/>
      <c r="AO261" s="5"/>
      <c r="AP261" s="5"/>
      <c r="AR261" s="5"/>
      <c r="AU261" s="5"/>
      <c r="AV261" s="5"/>
      <c r="AW261" s="5"/>
      <c r="AZ261" s="5"/>
      <c r="BA261" s="5"/>
      <c r="BC261" s="5"/>
      <c r="BD261" s="5"/>
      <c r="BF261" s="5"/>
      <c r="BK261" s="5"/>
      <c r="BW261" s="14"/>
      <c r="CD261" s="5"/>
      <c r="CF261" s="5"/>
    </row>
    <row r="262" spans="1:84" x14ac:dyDescent="0.3">
      <c r="A262" s="8"/>
      <c r="B262" s="8"/>
      <c r="D262" s="4"/>
      <c r="E262" s="4"/>
      <c r="G262" s="4"/>
      <c r="H262" s="18"/>
      <c r="I262" s="18"/>
      <c r="J262" s="18"/>
      <c r="K262" s="18"/>
      <c r="L262" s="111"/>
      <c r="M262" s="4"/>
      <c r="N262" s="4"/>
      <c r="O262" s="43"/>
      <c r="P262" s="8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14"/>
      <c r="AF262" s="5"/>
      <c r="AI262" s="5"/>
      <c r="AJ262" s="5"/>
      <c r="AN262" s="14"/>
      <c r="AO262" s="5"/>
      <c r="AP262" s="5"/>
      <c r="AR262" s="5"/>
      <c r="AU262" s="5"/>
      <c r="AV262" s="5"/>
      <c r="AW262" s="5"/>
      <c r="AZ262" s="5"/>
      <c r="BA262" s="5"/>
      <c r="BC262" s="5"/>
      <c r="BD262" s="5"/>
      <c r="BF262" s="5"/>
      <c r="BK262" s="5"/>
      <c r="BW262" s="14"/>
      <c r="CD262" s="5"/>
      <c r="CF262" s="5"/>
    </row>
    <row r="263" spans="1:84" x14ac:dyDescent="0.3">
      <c r="A263" s="8"/>
      <c r="B263" s="8"/>
      <c r="D263" s="4"/>
      <c r="E263" s="4"/>
      <c r="G263" s="4"/>
      <c r="H263" s="18"/>
      <c r="I263" s="18"/>
      <c r="J263" s="18"/>
      <c r="K263" s="18"/>
      <c r="L263" s="111"/>
      <c r="M263" s="4"/>
      <c r="N263" s="4"/>
      <c r="O263" s="43"/>
      <c r="P263" s="8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14"/>
      <c r="AF263" s="5"/>
      <c r="AI263" s="5"/>
      <c r="AJ263" s="5"/>
      <c r="AN263" s="14"/>
      <c r="AO263" s="5"/>
      <c r="AP263" s="5"/>
      <c r="AR263" s="5"/>
      <c r="AU263" s="5"/>
      <c r="AV263" s="5"/>
      <c r="AW263" s="5"/>
      <c r="AZ263" s="5"/>
      <c r="BA263" s="5"/>
      <c r="BC263" s="5"/>
      <c r="BD263" s="5"/>
      <c r="BF263" s="5"/>
      <c r="BK263" s="5"/>
      <c r="BW263" s="14"/>
      <c r="CD263" s="5"/>
      <c r="CF263" s="5"/>
    </row>
    <row r="264" spans="1:84" x14ac:dyDescent="0.3">
      <c r="A264" s="8"/>
      <c r="B264" s="8"/>
      <c r="D264" s="4"/>
      <c r="E264" s="4"/>
      <c r="G264" s="4"/>
      <c r="H264" s="18"/>
      <c r="I264" s="18"/>
      <c r="J264" s="18"/>
      <c r="K264" s="18"/>
      <c r="L264" s="111"/>
      <c r="M264" s="4"/>
      <c r="N264" s="4"/>
      <c r="O264" s="43"/>
      <c r="P264" s="8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14"/>
      <c r="AF264" s="5"/>
      <c r="AI264" s="5"/>
      <c r="AJ264" s="5"/>
      <c r="AN264" s="14"/>
      <c r="AO264" s="5"/>
      <c r="AP264" s="5"/>
      <c r="AR264" s="5"/>
      <c r="AU264" s="5"/>
      <c r="AV264" s="5"/>
      <c r="AW264" s="5"/>
      <c r="AZ264" s="5"/>
      <c r="BA264" s="5"/>
      <c r="BC264" s="5"/>
      <c r="BD264" s="5"/>
      <c r="BF264" s="5"/>
      <c r="BK264" s="5"/>
      <c r="BW264" s="14"/>
      <c r="CD264" s="5"/>
      <c r="CF264" s="5"/>
    </row>
    <row r="265" spans="1:84" x14ac:dyDescent="0.3">
      <c r="A265" s="8"/>
      <c r="B265" s="8"/>
      <c r="D265" s="4"/>
      <c r="E265" s="4"/>
      <c r="G265" s="4"/>
      <c r="H265" s="18"/>
      <c r="I265" s="18"/>
      <c r="J265" s="18"/>
      <c r="K265" s="18"/>
      <c r="L265" s="111"/>
      <c r="M265" s="4"/>
      <c r="N265" s="4"/>
      <c r="O265" s="43"/>
      <c r="P265" s="8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14"/>
      <c r="AF265" s="5"/>
      <c r="AI265" s="5"/>
      <c r="AJ265" s="5"/>
      <c r="AN265" s="14"/>
      <c r="AO265" s="5"/>
      <c r="AP265" s="5"/>
      <c r="AR265" s="5"/>
      <c r="AU265" s="5"/>
      <c r="AV265" s="5"/>
      <c r="AW265" s="5"/>
      <c r="AZ265" s="5"/>
      <c r="BA265" s="5"/>
      <c r="BC265" s="5"/>
      <c r="BD265" s="5"/>
      <c r="BF265" s="5"/>
      <c r="BK265" s="5"/>
      <c r="BW265" s="14"/>
      <c r="CD265" s="5"/>
      <c r="CF265" s="5"/>
    </row>
    <row r="266" spans="1:84" x14ac:dyDescent="0.3">
      <c r="A266" s="8"/>
      <c r="B266" s="8"/>
      <c r="D266" s="4"/>
      <c r="E266" s="4"/>
      <c r="G266" s="4"/>
      <c r="H266" s="18"/>
      <c r="I266" s="18"/>
      <c r="J266" s="18"/>
      <c r="K266" s="18"/>
      <c r="L266" s="111"/>
      <c r="M266" s="4"/>
      <c r="N266" s="4"/>
      <c r="O266" s="43"/>
      <c r="P266" s="8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14"/>
      <c r="AF266" s="5"/>
      <c r="AI266" s="5"/>
      <c r="AJ266" s="5"/>
      <c r="AN266" s="14"/>
      <c r="AO266" s="5"/>
      <c r="AP266" s="5"/>
      <c r="AR266" s="5"/>
      <c r="AU266" s="5"/>
      <c r="AV266" s="5"/>
      <c r="AW266" s="5"/>
      <c r="AZ266" s="5"/>
      <c r="BA266" s="5"/>
      <c r="BC266" s="5"/>
      <c r="BD266" s="5"/>
      <c r="BF266" s="5"/>
      <c r="BK266" s="5"/>
      <c r="BW266" s="14"/>
      <c r="CD266" s="5"/>
      <c r="CF266" s="5"/>
    </row>
    <row r="267" spans="1:84" x14ac:dyDescent="0.3">
      <c r="A267" s="8"/>
      <c r="B267" s="8"/>
      <c r="D267" s="4"/>
      <c r="E267" s="4"/>
      <c r="G267" s="4"/>
      <c r="H267" s="18"/>
      <c r="I267" s="18"/>
      <c r="J267" s="18"/>
      <c r="K267" s="18"/>
      <c r="L267" s="111"/>
      <c r="M267" s="4"/>
      <c r="N267" s="4"/>
      <c r="O267" s="43"/>
      <c r="P267" s="8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14"/>
      <c r="AF267" s="5"/>
      <c r="AI267" s="5"/>
      <c r="AJ267" s="5"/>
      <c r="AN267" s="14"/>
      <c r="AO267" s="5"/>
      <c r="AP267" s="5"/>
      <c r="AR267" s="5"/>
      <c r="AU267" s="5"/>
      <c r="AV267" s="5"/>
      <c r="AW267" s="5"/>
      <c r="AZ267" s="5"/>
      <c r="BA267" s="5"/>
      <c r="BC267" s="5"/>
      <c r="BD267" s="5"/>
      <c r="BF267" s="5"/>
      <c r="BK267" s="5"/>
      <c r="BW267" s="14"/>
      <c r="CD267" s="5"/>
      <c r="CF267" s="5"/>
    </row>
    <row r="268" spans="1:84" x14ac:dyDescent="0.3">
      <c r="A268" s="8"/>
      <c r="B268" s="8"/>
      <c r="D268" s="4"/>
      <c r="E268" s="4"/>
      <c r="G268" s="4"/>
      <c r="H268" s="18"/>
      <c r="I268" s="18"/>
      <c r="J268" s="18"/>
      <c r="K268" s="18"/>
      <c r="L268" s="111"/>
      <c r="M268" s="4"/>
      <c r="N268" s="4"/>
      <c r="O268" s="43"/>
      <c r="P268" s="8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14"/>
      <c r="AF268" s="5"/>
      <c r="AI268" s="5"/>
      <c r="AJ268" s="5"/>
      <c r="AN268" s="14"/>
      <c r="AO268" s="5"/>
      <c r="AP268" s="5"/>
      <c r="AR268" s="5"/>
      <c r="AU268" s="5"/>
      <c r="AV268" s="5"/>
      <c r="AW268" s="5"/>
      <c r="AZ268" s="5"/>
      <c r="BA268" s="5"/>
      <c r="BC268" s="5"/>
      <c r="BD268" s="5"/>
      <c r="BF268" s="5"/>
      <c r="BK268" s="5"/>
      <c r="BW268" s="14"/>
      <c r="CD268" s="5"/>
      <c r="CF268" s="5"/>
    </row>
    <row r="269" spans="1:84" x14ac:dyDescent="0.3">
      <c r="A269" s="8"/>
      <c r="B269" s="8"/>
      <c r="D269" s="4"/>
      <c r="E269" s="4"/>
      <c r="G269" s="4"/>
      <c r="H269" s="18"/>
      <c r="I269" s="18"/>
      <c r="J269" s="18"/>
      <c r="K269" s="18"/>
      <c r="L269" s="111"/>
      <c r="M269" s="4"/>
      <c r="N269" s="4"/>
      <c r="O269" s="43"/>
      <c r="P269" s="8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14"/>
      <c r="AF269" s="5"/>
      <c r="AI269" s="5"/>
      <c r="AJ269" s="5"/>
      <c r="AN269" s="14"/>
      <c r="AO269" s="5"/>
      <c r="AP269" s="5"/>
      <c r="AR269" s="5"/>
      <c r="AU269" s="5"/>
      <c r="AV269" s="5"/>
      <c r="AW269" s="5"/>
      <c r="AZ269" s="5"/>
      <c r="BA269" s="5"/>
      <c r="BC269" s="5"/>
      <c r="BD269" s="5"/>
      <c r="BF269" s="5"/>
      <c r="BK269" s="5"/>
      <c r="BW269" s="14"/>
      <c r="CD269" s="5"/>
      <c r="CF269" s="5"/>
    </row>
    <row r="270" spans="1:84" x14ac:dyDescent="0.3">
      <c r="A270" s="8"/>
      <c r="B270" s="8"/>
      <c r="D270" s="4"/>
      <c r="E270" s="4"/>
      <c r="G270" s="4"/>
      <c r="H270" s="18"/>
      <c r="I270" s="18"/>
      <c r="J270" s="18"/>
      <c r="K270" s="18"/>
      <c r="L270" s="111"/>
      <c r="M270" s="4"/>
      <c r="N270" s="4"/>
      <c r="O270" s="43"/>
      <c r="P270" s="8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14"/>
      <c r="AF270" s="5"/>
      <c r="AI270" s="5"/>
      <c r="AJ270" s="5"/>
      <c r="AN270" s="14"/>
      <c r="AO270" s="5"/>
      <c r="AP270" s="5"/>
      <c r="AR270" s="5"/>
      <c r="AU270" s="5"/>
      <c r="AV270" s="5"/>
      <c r="AW270" s="5"/>
      <c r="AZ270" s="5"/>
      <c r="BA270" s="5"/>
      <c r="BC270" s="5"/>
      <c r="BD270" s="5"/>
      <c r="BF270" s="5"/>
      <c r="BK270" s="5"/>
      <c r="BW270" s="14"/>
      <c r="CD270" s="5"/>
      <c r="CF270" s="5"/>
    </row>
    <row r="271" spans="1:84" x14ac:dyDescent="0.3">
      <c r="A271" s="8"/>
      <c r="B271" s="8"/>
      <c r="D271" s="4"/>
      <c r="E271" s="4"/>
      <c r="G271" s="4"/>
      <c r="H271" s="18"/>
      <c r="I271" s="18"/>
      <c r="J271" s="18"/>
      <c r="K271" s="18"/>
      <c r="L271" s="111"/>
      <c r="M271" s="4"/>
      <c r="N271" s="4"/>
      <c r="O271" s="43"/>
      <c r="P271" s="8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14"/>
      <c r="AF271" s="5"/>
      <c r="AI271" s="5"/>
      <c r="AJ271" s="5"/>
      <c r="AN271" s="14"/>
      <c r="AO271" s="5"/>
      <c r="AP271" s="5"/>
      <c r="AR271" s="5"/>
      <c r="AU271" s="5"/>
      <c r="AV271" s="5"/>
      <c r="AW271" s="5"/>
      <c r="AZ271" s="5"/>
      <c r="BA271" s="5"/>
      <c r="BC271" s="5"/>
      <c r="BD271" s="5"/>
      <c r="BF271" s="5"/>
      <c r="BK271" s="5"/>
      <c r="BW271" s="14"/>
      <c r="CD271" s="5"/>
      <c r="CF271" s="5"/>
    </row>
    <row r="272" spans="1:84" x14ac:dyDescent="0.3">
      <c r="A272" s="8"/>
      <c r="B272" s="8"/>
      <c r="D272" s="4"/>
      <c r="E272" s="4"/>
      <c r="G272" s="4"/>
      <c r="H272" s="18"/>
      <c r="I272" s="18"/>
      <c r="J272" s="18"/>
      <c r="K272" s="18"/>
      <c r="L272" s="111"/>
      <c r="M272" s="4"/>
      <c r="N272" s="4"/>
      <c r="O272" s="43"/>
      <c r="P272" s="8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14"/>
      <c r="AF272" s="5"/>
      <c r="AI272" s="5"/>
      <c r="AJ272" s="5"/>
      <c r="AN272" s="14"/>
      <c r="AO272" s="5"/>
      <c r="AP272" s="5"/>
      <c r="AR272" s="5"/>
      <c r="AU272" s="5"/>
      <c r="AV272" s="5"/>
      <c r="AW272" s="5"/>
      <c r="AZ272" s="5"/>
      <c r="BA272" s="5"/>
      <c r="BC272" s="5"/>
      <c r="BD272" s="5"/>
      <c r="BF272" s="5"/>
      <c r="BK272" s="5"/>
      <c r="BW272" s="14"/>
      <c r="CD272" s="5"/>
      <c r="CF272" s="5"/>
    </row>
    <row r="273" spans="1:84" x14ac:dyDescent="0.3">
      <c r="A273" s="8"/>
      <c r="B273" s="8"/>
      <c r="D273" s="4"/>
      <c r="E273" s="4"/>
      <c r="G273" s="4"/>
      <c r="H273" s="18"/>
      <c r="I273" s="18"/>
      <c r="J273" s="18"/>
      <c r="K273" s="18"/>
      <c r="L273" s="111"/>
      <c r="M273" s="4"/>
      <c r="N273" s="4"/>
      <c r="O273" s="43"/>
      <c r="P273" s="8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14"/>
      <c r="AF273" s="5"/>
      <c r="AI273" s="5"/>
      <c r="AJ273" s="5"/>
      <c r="AN273" s="14"/>
      <c r="AO273" s="5"/>
      <c r="AP273" s="5"/>
      <c r="AR273" s="5"/>
      <c r="AU273" s="5"/>
      <c r="AV273" s="5"/>
      <c r="AW273" s="5"/>
      <c r="AZ273" s="5"/>
      <c r="BA273" s="5"/>
      <c r="BC273" s="5"/>
      <c r="BD273" s="5"/>
      <c r="BF273" s="5"/>
      <c r="BK273" s="5"/>
      <c r="BW273" s="14"/>
      <c r="CD273" s="5"/>
      <c r="CF273" s="5"/>
    </row>
    <row r="274" spans="1:84" x14ac:dyDescent="0.3">
      <c r="A274" s="8"/>
      <c r="B274" s="8"/>
      <c r="D274" s="4"/>
      <c r="E274" s="4"/>
      <c r="G274" s="4"/>
      <c r="H274" s="18"/>
      <c r="I274" s="18"/>
      <c r="J274" s="18"/>
      <c r="K274" s="18"/>
      <c r="L274" s="111"/>
      <c r="M274" s="4"/>
      <c r="N274" s="4"/>
      <c r="O274" s="43"/>
      <c r="P274" s="8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14"/>
      <c r="AF274" s="5"/>
      <c r="AI274" s="5"/>
      <c r="AJ274" s="5"/>
      <c r="AN274" s="14"/>
      <c r="AO274" s="5"/>
      <c r="AP274" s="5"/>
      <c r="AR274" s="5"/>
      <c r="AU274" s="5"/>
      <c r="AV274" s="5"/>
      <c r="AW274" s="5"/>
      <c r="AZ274" s="5"/>
      <c r="BA274" s="5"/>
      <c r="BC274" s="5"/>
      <c r="BD274" s="5"/>
      <c r="BF274" s="5"/>
      <c r="BK274" s="5"/>
      <c r="BW274" s="14"/>
      <c r="CD274" s="5"/>
      <c r="CF274" s="5"/>
    </row>
    <row r="275" spans="1:84" x14ac:dyDescent="0.3">
      <c r="A275" s="8"/>
      <c r="B275" s="8"/>
      <c r="D275" s="4"/>
      <c r="E275" s="4"/>
      <c r="G275" s="4"/>
      <c r="H275" s="18"/>
      <c r="I275" s="18"/>
      <c r="J275" s="18"/>
      <c r="K275" s="18"/>
      <c r="L275" s="111"/>
      <c r="M275" s="4"/>
      <c r="N275" s="4"/>
      <c r="O275" s="43"/>
      <c r="P275" s="8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14"/>
      <c r="AF275" s="5"/>
      <c r="AI275" s="5"/>
      <c r="AJ275" s="5"/>
      <c r="AN275" s="14"/>
      <c r="AO275" s="5"/>
      <c r="AP275" s="5"/>
      <c r="AR275" s="5"/>
      <c r="AU275" s="5"/>
      <c r="AV275" s="5"/>
      <c r="AW275" s="5"/>
      <c r="AZ275" s="5"/>
      <c r="BA275" s="5"/>
      <c r="BC275" s="5"/>
      <c r="BD275" s="5"/>
      <c r="BF275" s="5"/>
      <c r="BK275" s="5"/>
      <c r="BW275" s="14"/>
      <c r="CD275" s="5"/>
      <c r="CF275" s="5"/>
    </row>
    <row r="276" spans="1:84" x14ac:dyDescent="0.3">
      <c r="A276" s="8"/>
      <c r="B276" s="8"/>
      <c r="D276" s="4"/>
      <c r="E276" s="4"/>
      <c r="G276" s="4"/>
      <c r="H276" s="18"/>
      <c r="I276" s="18"/>
      <c r="J276" s="18"/>
      <c r="K276" s="18"/>
      <c r="L276" s="111"/>
      <c r="M276" s="4"/>
      <c r="N276" s="4"/>
      <c r="O276" s="43"/>
      <c r="P276" s="8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14"/>
      <c r="AF276" s="5"/>
      <c r="AI276" s="5"/>
      <c r="AJ276" s="5"/>
      <c r="AN276" s="14"/>
      <c r="AO276" s="5"/>
      <c r="AP276" s="5"/>
      <c r="AR276" s="5"/>
      <c r="AU276" s="5"/>
      <c r="AV276" s="5"/>
      <c r="AW276" s="5"/>
      <c r="AZ276" s="5"/>
      <c r="BA276" s="5"/>
      <c r="BC276" s="5"/>
      <c r="BD276" s="5"/>
      <c r="BF276" s="5"/>
      <c r="BK276" s="5"/>
      <c r="BW276" s="14"/>
      <c r="CD276" s="5"/>
      <c r="CF276" s="5"/>
    </row>
    <row r="277" spans="1:84" x14ac:dyDescent="0.3">
      <c r="A277" s="8"/>
      <c r="B277" s="8"/>
      <c r="D277" s="4"/>
      <c r="E277" s="4"/>
      <c r="G277" s="4"/>
      <c r="H277" s="18"/>
      <c r="I277" s="18"/>
      <c r="J277" s="18"/>
      <c r="K277" s="18"/>
      <c r="L277" s="111"/>
      <c r="M277" s="4"/>
      <c r="N277" s="4"/>
      <c r="O277" s="43"/>
      <c r="P277" s="8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14"/>
      <c r="AF277" s="5"/>
      <c r="AI277" s="5"/>
      <c r="AJ277" s="5"/>
      <c r="AN277" s="14"/>
      <c r="AO277" s="5"/>
      <c r="AP277" s="5"/>
      <c r="AR277" s="5"/>
      <c r="AU277" s="5"/>
      <c r="AV277" s="5"/>
      <c r="AW277" s="5"/>
      <c r="AZ277" s="5"/>
      <c r="BA277" s="5"/>
      <c r="BC277" s="5"/>
      <c r="BD277" s="5"/>
      <c r="BF277" s="5"/>
      <c r="BK277" s="5"/>
      <c r="BW277" s="14"/>
      <c r="CD277" s="5"/>
      <c r="CF277" s="5"/>
    </row>
    <row r="278" spans="1:84" x14ac:dyDescent="0.3">
      <c r="A278" s="8"/>
      <c r="B278" s="8"/>
      <c r="D278" s="4"/>
      <c r="E278" s="4"/>
      <c r="G278" s="4"/>
      <c r="H278" s="18"/>
      <c r="I278" s="18"/>
      <c r="J278" s="18"/>
      <c r="K278" s="18"/>
      <c r="L278" s="111"/>
      <c r="M278" s="4"/>
      <c r="N278" s="4"/>
      <c r="O278" s="43"/>
      <c r="P278" s="8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14"/>
      <c r="AF278" s="5"/>
      <c r="AI278" s="5"/>
      <c r="AJ278" s="5"/>
      <c r="AN278" s="14"/>
      <c r="AO278" s="5"/>
      <c r="AP278" s="5"/>
      <c r="AR278" s="5"/>
      <c r="AU278" s="5"/>
      <c r="AV278" s="5"/>
      <c r="AW278" s="5"/>
      <c r="AZ278" s="5"/>
      <c r="BA278" s="5"/>
      <c r="BC278" s="5"/>
      <c r="BD278" s="5"/>
      <c r="BF278" s="5"/>
      <c r="BK278" s="5"/>
      <c r="BW278" s="14"/>
      <c r="CD278" s="5"/>
      <c r="CF278" s="5"/>
    </row>
    <row r="279" spans="1:84" x14ac:dyDescent="0.3">
      <c r="A279" s="8"/>
      <c r="B279" s="8"/>
      <c r="D279" s="4"/>
      <c r="E279" s="4"/>
      <c r="G279" s="4"/>
      <c r="H279" s="18"/>
      <c r="I279" s="18"/>
      <c r="J279" s="18"/>
      <c r="K279" s="18"/>
      <c r="L279" s="111"/>
      <c r="M279" s="4"/>
      <c r="N279" s="4"/>
      <c r="O279" s="43"/>
      <c r="P279" s="8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14"/>
      <c r="AF279" s="5"/>
      <c r="AI279" s="5"/>
      <c r="AJ279" s="5"/>
      <c r="AN279" s="14"/>
      <c r="AO279" s="5"/>
      <c r="AP279" s="5"/>
      <c r="AR279" s="5"/>
      <c r="AU279" s="5"/>
      <c r="AV279" s="5"/>
      <c r="AW279" s="5"/>
      <c r="AZ279" s="5"/>
      <c r="BA279" s="5"/>
      <c r="BC279" s="5"/>
      <c r="BD279" s="5"/>
      <c r="BF279" s="5"/>
      <c r="BK279" s="5"/>
      <c r="BW279" s="14"/>
      <c r="CD279" s="5"/>
      <c r="CF279" s="5"/>
    </row>
    <row r="280" spans="1:84" x14ac:dyDescent="0.3">
      <c r="A280" s="8"/>
      <c r="B280" s="8"/>
      <c r="D280" s="4"/>
      <c r="E280" s="4"/>
      <c r="G280" s="4"/>
      <c r="H280" s="18"/>
      <c r="I280" s="18"/>
      <c r="J280" s="18"/>
      <c r="K280" s="18"/>
      <c r="L280" s="111"/>
      <c r="M280" s="4"/>
      <c r="N280" s="4"/>
      <c r="O280" s="43"/>
      <c r="P280" s="8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14"/>
      <c r="AF280" s="5"/>
      <c r="AI280" s="5"/>
      <c r="AJ280" s="5"/>
      <c r="AN280" s="14"/>
      <c r="AO280" s="5"/>
      <c r="AP280" s="5"/>
      <c r="AR280" s="5"/>
      <c r="AU280" s="5"/>
      <c r="AV280" s="5"/>
      <c r="AW280" s="5"/>
      <c r="AZ280" s="5"/>
      <c r="BA280" s="5"/>
      <c r="BC280" s="5"/>
      <c r="BD280" s="5"/>
      <c r="BF280" s="5"/>
      <c r="BK280" s="5"/>
      <c r="BW280" s="14"/>
      <c r="CD280" s="5"/>
      <c r="CF280" s="5"/>
    </row>
    <row r="281" spans="1:84" x14ac:dyDescent="0.3">
      <c r="A281" s="8"/>
      <c r="B281" s="8"/>
      <c r="D281" s="4"/>
      <c r="E281" s="4"/>
      <c r="G281" s="4"/>
      <c r="H281" s="18"/>
      <c r="I281" s="18"/>
      <c r="J281" s="18"/>
      <c r="K281" s="18"/>
      <c r="L281" s="111"/>
      <c r="M281" s="4"/>
      <c r="N281" s="4"/>
      <c r="O281" s="43"/>
      <c r="P281" s="8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14"/>
      <c r="AF281" s="5"/>
      <c r="AI281" s="5"/>
      <c r="AJ281" s="5"/>
      <c r="AN281" s="14"/>
      <c r="AO281" s="5"/>
      <c r="AP281" s="5"/>
      <c r="AR281" s="5"/>
      <c r="AU281" s="5"/>
      <c r="AV281" s="5"/>
      <c r="AW281" s="5"/>
      <c r="AZ281" s="5"/>
      <c r="BA281" s="5"/>
      <c r="BC281" s="5"/>
      <c r="BD281" s="5"/>
      <c r="BF281" s="5"/>
      <c r="BK281" s="5"/>
      <c r="BW281" s="14"/>
      <c r="CD281" s="5"/>
      <c r="CF281" s="5"/>
    </row>
    <row r="282" spans="1:84" x14ac:dyDescent="0.3">
      <c r="A282" s="8"/>
      <c r="B282" s="8"/>
      <c r="D282" s="4"/>
      <c r="E282" s="4"/>
      <c r="G282" s="4"/>
      <c r="H282" s="18"/>
      <c r="I282" s="18"/>
      <c r="J282" s="18"/>
      <c r="K282" s="18"/>
      <c r="L282" s="111"/>
      <c r="M282" s="4"/>
      <c r="N282" s="4"/>
      <c r="O282" s="43"/>
      <c r="P282" s="8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14"/>
      <c r="AF282" s="5"/>
      <c r="AI282" s="5"/>
      <c r="AJ282" s="5"/>
      <c r="AN282" s="14"/>
      <c r="AO282" s="5"/>
      <c r="AP282" s="5"/>
      <c r="AR282" s="5"/>
      <c r="AU282" s="5"/>
      <c r="AV282" s="5"/>
      <c r="AW282" s="5"/>
      <c r="AZ282" s="5"/>
      <c r="BA282" s="5"/>
      <c r="BC282" s="5"/>
      <c r="BD282" s="5"/>
      <c r="BF282" s="5"/>
      <c r="BK282" s="5"/>
      <c r="BW282" s="14"/>
      <c r="CD282" s="5"/>
      <c r="CF282" s="5"/>
    </row>
    <row r="283" spans="1:84" x14ac:dyDescent="0.3">
      <c r="A283" s="8"/>
      <c r="B283" s="8"/>
      <c r="D283" s="4"/>
      <c r="E283" s="4"/>
      <c r="G283" s="4"/>
      <c r="H283" s="18"/>
      <c r="I283" s="18"/>
      <c r="J283" s="18"/>
      <c r="K283" s="18"/>
      <c r="L283" s="111"/>
      <c r="M283" s="4"/>
      <c r="N283" s="4"/>
      <c r="O283" s="43"/>
      <c r="P283" s="8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14"/>
      <c r="AF283" s="5"/>
      <c r="AI283" s="5"/>
      <c r="AJ283" s="5"/>
      <c r="AN283" s="14"/>
      <c r="AO283" s="5"/>
      <c r="AP283" s="5"/>
      <c r="AR283" s="5"/>
      <c r="AU283" s="5"/>
      <c r="AV283" s="5"/>
      <c r="AW283" s="5"/>
      <c r="AZ283" s="5"/>
      <c r="BA283" s="5"/>
      <c r="BC283" s="5"/>
      <c r="BD283" s="5"/>
      <c r="BF283" s="5"/>
      <c r="BK283" s="5"/>
      <c r="BW283" s="14"/>
      <c r="CD283" s="5"/>
      <c r="CF283" s="5"/>
    </row>
    <row r="284" spans="1:84" x14ac:dyDescent="0.3">
      <c r="A284" s="8"/>
      <c r="B284" s="8"/>
      <c r="D284" s="4"/>
      <c r="E284" s="4"/>
      <c r="G284" s="4"/>
      <c r="H284" s="18"/>
      <c r="I284" s="18"/>
      <c r="J284" s="18"/>
      <c r="K284" s="18"/>
      <c r="L284" s="111"/>
      <c r="M284" s="4"/>
      <c r="N284" s="4"/>
      <c r="O284" s="43"/>
      <c r="P284" s="8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14"/>
      <c r="AF284" s="5"/>
      <c r="AI284" s="5"/>
      <c r="AJ284" s="5"/>
      <c r="AN284" s="14"/>
      <c r="AO284" s="5"/>
      <c r="AP284" s="5"/>
      <c r="AR284" s="5"/>
      <c r="AU284" s="5"/>
      <c r="AV284" s="5"/>
      <c r="AW284" s="5"/>
      <c r="AZ284" s="5"/>
      <c r="BA284" s="5"/>
      <c r="BC284" s="5"/>
      <c r="BD284" s="5"/>
      <c r="BF284" s="5"/>
      <c r="BK284" s="5"/>
      <c r="BW284" s="14"/>
      <c r="CD284" s="5"/>
      <c r="CF284" s="5"/>
    </row>
    <row r="285" spans="1:84" x14ac:dyDescent="0.3">
      <c r="A285" s="8"/>
      <c r="B285" s="8"/>
      <c r="D285" s="4"/>
      <c r="E285" s="4"/>
      <c r="G285" s="4"/>
      <c r="H285" s="18"/>
      <c r="I285" s="18"/>
      <c r="J285" s="18"/>
      <c r="K285" s="18"/>
      <c r="L285" s="111"/>
      <c r="M285" s="4"/>
      <c r="N285" s="4"/>
      <c r="O285" s="43"/>
      <c r="P285" s="8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14"/>
      <c r="AF285" s="5"/>
      <c r="AI285" s="5"/>
      <c r="AJ285" s="5"/>
      <c r="AN285" s="14"/>
      <c r="AO285" s="5"/>
      <c r="AP285" s="5"/>
      <c r="AR285" s="5"/>
      <c r="AU285" s="5"/>
      <c r="AV285" s="5"/>
      <c r="AW285" s="5"/>
      <c r="AZ285" s="5"/>
      <c r="BA285" s="5"/>
      <c r="BC285" s="5"/>
      <c r="BD285" s="5"/>
      <c r="BF285" s="5"/>
      <c r="BK285" s="5"/>
      <c r="BW285" s="14"/>
      <c r="CD285" s="5"/>
      <c r="CF285" s="5"/>
    </row>
    <row r="286" spans="1:84" x14ac:dyDescent="0.3">
      <c r="A286" s="8"/>
      <c r="B286" s="8"/>
      <c r="D286" s="4"/>
      <c r="E286" s="4"/>
      <c r="G286" s="4"/>
      <c r="H286" s="18"/>
      <c r="I286" s="18"/>
      <c r="J286" s="18"/>
      <c r="K286" s="18"/>
      <c r="L286" s="111"/>
      <c r="M286" s="4"/>
      <c r="N286" s="4"/>
      <c r="O286" s="43"/>
      <c r="P286" s="8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14"/>
      <c r="AF286" s="5"/>
      <c r="AI286" s="5"/>
      <c r="AJ286" s="5"/>
      <c r="AN286" s="14"/>
      <c r="AO286" s="5"/>
      <c r="AP286" s="5"/>
      <c r="AR286" s="5"/>
      <c r="AU286" s="5"/>
      <c r="AV286" s="5"/>
      <c r="AW286" s="5"/>
      <c r="AZ286" s="5"/>
      <c r="BA286" s="5"/>
      <c r="BC286" s="5"/>
      <c r="BD286" s="5"/>
      <c r="BF286" s="5"/>
      <c r="BK286" s="5"/>
      <c r="BW286" s="14"/>
      <c r="CD286" s="5"/>
      <c r="CF286" s="5"/>
    </row>
    <row r="287" spans="1:84" x14ac:dyDescent="0.3">
      <c r="A287" s="8"/>
      <c r="B287" s="8"/>
      <c r="D287" s="4"/>
      <c r="E287" s="4"/>
      <c r="G287" s="4"/>
      <c r="H287" s="18"/>
      <c r="I287" s="18"/>
      <c r="J287" s="18"/>
      <c r="K287" s="18"/>
      <c r="L287" s="111"/>
      <c r="M287" s="4"/>
      <c r="N287" s="4"/>
      <c r="O287" s="43"/>
      <c r="P287" s="8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14"/>
      <c r="AF287" s="5"/>
      <c r="AI287" s="5"/>
      <c r="AJ287" s="5"/>
      <c r="AN287" s="14"/>
      <c r="AO287" s="5"/>
      <c r="AP287" s="5"/>
      <c r="AR287" s="5"/>
      <c r="AU287" s="5"/>
      <c r="AV287" s="5"/>
      <c r="AW287" s="5"/>
      <c r="AZ287" s="5"/>
      <c r="BA287" s="5"/>
      <c r="BC287" s="5"/>
      <c r="BD287" s="5"/>
      <c r="BF287" s="5"/>
      <c r="BK287" s="5"/>
      <c r="BW287" s="14"/>
      <c r="CD287" s="5"/>
      <c r="CF287" s="5"/>
    </row>
    <row r="288" spans="1:84" x14ac:dyDescent="0.3">
      <c r="A288" s="8"/>
      <c r="B288" s="8"/>
      <c r="D288" s="4"/>
      <c r="E288" s="4"/>
      <c r="G288" s="4"/>
      <c r="H288" s="18"/>
      <c r="I288" s="18"/>
      <c r="J288" s="18"/>
      <c r="K288" s="18"/>
      <c r="L288" s="111"/>
      <c r="M288" s="4"/>
      <c r="N288" s="4"/>
      <c r="O288" s="43"/>
      <c r="P288" s="8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14"/>
      <c r="AF288" s="5"/>
      <c r="AI288" s="5"/>
      <c r="AJ288" s="5"/>
      <c r="AN288" s="14"/>
      <c r="AO288" s="5"/>
      <c r="AP288" s="5"/>
      <c r="AR288" s="5"/>
      <c r="AU288" s="5"/>
      <c r="AV288" s="5"/>
      <c r="AW288" s="5"/>
      <c r="AZ288" s="5"/>
      <c r="BA288" s="5"/>
      <c r="BC288" s="5"/>
      <c r="BD288" s="5"/>
      <c r="BF288" s="5"/>
      <c r="BK288" s="5"/>
      <c r="BW288" s="14"/>
      <c r="CD288" s="5"/>
      <c r="CF288" s="5"/>
    </row>
    <row r="289" spans="1:84" x14ac:dyDescent="0.3">
      <c r="A289" s="8"/>
      <c r="B289" s="8"/>
      <c r="D289" s="4"/>
      <c r="E289" s="4"/>
      <c r="G289" s="4"/>
      <c r="H289" s="18"/>
      <c r="I289" s="18"/>
      <c r="J289" s="18"/>
      <c r="K289" s="18"/>
      <c r="L289" s="111"/>
      <c r="M289" s="4"/>
      <c r="N289" s="4"/>
      <c r="O289" s="43"/>
      <c r="P289" s="8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14"/>
      <c r="AF289" s="5"/>
      <c r="AI289" s="5"/>
      <c r="AJ289" s="5"/>
      <c r="AN289" s="14"/>
      <c r="AO289" s="5"/>
      <c r="AP289" s="5"/>
      <c r="AR289" s="5"/>
      <c r="AU289" s="5"/>
      <c r="AV289" s="5"/>
      <c r="AW289" s="5"/>
      <c r="AZ289" s="5"/>
      <c r="BA289" s="5"/>
      <c r="BC289" s="5"/>
      <c r="BD289" s="5"/>
      <c r="BF289" s="5"/>
      <c r="BK289" s="5"/>
      <c r="BW289" s="14"/>
      <c r="CD289" s="5"/>
      <c r="CF289" s="5"/>
    </row>
    <row r="290" spans="1:84" x14ac:dyDescent="0.3">
      <c r="A290" s="8"/>
      <c r="B290" s="8"/>
      <c r="D290" s="4"/>
      <c r="E290" s="4"/>
      <c r="G290" s="4"/>
      <c r="H290" s="18"/>
      <c r="I290" s="18"/>
      <c r="J290" s="18"/>
      <c r="K290" s="18"/>
      <c r="L290" s="111"/>
      <c r="M290" s="4"/>
      <c r="N290" s="4"/>
      <c r="O290" s="43"/>
      <c r="P290" s="8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14"/>
      <c r="AF290" s="5"/>
      <c r="AI290" s="5"/>
      <c r="AJ290" s="5"/>
      <c r="AN290" s="14"/>
      <c r="AO290" s="5"/>
      <c r="AP290" s="5"/>
      <c r="AR290" s="5"/>
      <c r="AU290" s="5"/>
      <c r="AV290" s="5"/>
      <c r="AW290" s="5"/>
      <c r="AZ290" s="5"/>
      <c r="BA290" s="5"/>
      <c r="BC290" s="5"/>
      <c r="BD290" s="5"/>
      <c r="BF290" s="5"/>
      <c r="BK290" s="5"/>
      <c r="BW290" s="14"/>
      <c r="CD290" s="5"/>
      <c r="CF290" s="5"/>
    </row>
    <row r="291" spans="1:84" x14ac:dyDescent="0.3">
      <c r="A291" s="8"/>
      <c r="B291" s="8"/>
      <c r="D291" s="4"/>
      <c r="E291" s="4"/>
      <c r="G291" s="4"/>
      <c r="H291" s="18"/>
      <c r="I291" s="18"/>
      <c r="J291" s="18"/>
      <c r="K291" s="18"/>
      <c r="L291" s="111"/>
      <c r="M291" s="4"/>
      <c r="N291" s="4"/>
      <c r="O291" s="43"/>
      <c r="P291" s="8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14"/>
      <c r="AF291" s="5"/>
      <c r="AI291" s="5"/>
      <c r="AJ291" s="5"/>
      <c r="AN291" s="14"/>
      <c r="AO291" s="5"/>
      <c r="AP291" s="5"/>
      <c r="AR291" s="5"/>
      <c r="AU291" s="5"/>
      <c r="AV291" s="5"/>
      <c r="AW291" s="5"/>
      <c r="AZ291" s="5"/>
      <c r="BA291" s="5"/>
      <c r="BC291" s="5"/>
      <c r="BD291" s="5"/>
      <c r="BF291" s="5"/>
      <c r="BK291" s="5"/>
      <c r="BW291" s="14"/>
      <c r="CD291" s="5"/>
      <c r="CF291" s="5"/>
    </row>
    <row r="292" spans="1:84" x14ac:dyDescent="0.3">
      <c r="A292" s="8"/>
      <c r="B292" s="8"/>
      <c r="D292" s="4"/>
      <c r="E292" s="4"/>
      <c r="G292" s="4"/>
      <c r="H292" s="18"/>
      <c r="I292" s="18"/>
      <c r="J292" s="18"/>
      <c r="K292" s="18"/>
      <c r="L292" s="111"/>
      <c r="M292" s="4"/>
      <c r="N292" s="4"/>
      <c r="O292" s="43"/>
      <c r="P292" s="8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14"/>
      <c r="AF292" s="5"/>
      <c r="AI292" s="5"/>
      <c r="AJ292" s="5"/>
      <c r="AN292" s="14"/>
      <c r="AO292" s="5"/>
      <c r="AP292" s="5"/>
      <c r="AR292" s="5"/>
      <c r="AU292" s="5"/>
      <c r="AV292" s="5"/>
      <c r="AW292" s="5"/>
      <c r="AZ292" s="5"/>
      <c r="BA292" s="5"/>
      <c r="BC292" s="5"/>
      <c r="BD292" s="5"/>
      <c r="BF292" s="5"/>
      <c r="BK292" s="5"/>
      <c r="BW292" s="14"/>
      <c r="CD292" s="5"/>
      <c r="CF292" s="5"/>
    </row>
    <row r="293" spans="1:84" x14ac:dyDescent="0.3">
      <c r="A293" s="8"/>
      <c r="B293" s="8"/>
      <c r="D293" s="4"/>
      <c r="E293" s="4"/>
      <c r="G293" s="4"/>
      <c r="H293" s="18"/>
      <c r="I293" s="18"/>
      <c r="J293" s="18"/>
      <c r="K293" s="18"/>
      <c r="L293" s="111"/>
      <c r="M293" s="4"/>
      <c r="N293" s="4"/>
      <c r="O293" s="43"/>
      <c r="P293" s="8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14"/>
      <c r="AF293" s="5"/>
      <c r="AI293" s="5"/>
      <c r="AJ293" s="5"/>
      <c r="AN293" s="14"/>
      <c r="AO293" s="5"/>
      <c r="AP293" s="5"/>
      <c r="AR293" s="5"/>
      <c r="AU293" s="5"/>
      <c r="AV293" s="5"/>
      <c r="AW293" s="5"/>
      <c r="AZ293" s="5"/>
      <c r="BA293" s="5"/>
      <c r="BC293" s="5"/>
      <c r="BD293" s="5"/>
      <c r="BF293" s="5"/>
      <c r="BK293" s="5"/>
      <c r="BW293" s="14"/>
      <c r="CD293" s="5"/>
      <c r="CF293" s="5"/>
    </row>
    <row r="294" spans="1:84" x14ac:dyDescent="0.3">
      <c r="A294" s="8"/>
      <c r="B294" s="8"/>
      <c r="D294" s="4"/>
      <c r="E294" s="4"/>
      <c r="G294" s="4"/>
      <c r="H294" s="18"/>
      <c r="I294" s="18"/>
      <c r="J294" s="18"/>
      <c r="K294" s="18"/>
      <c r="L294" s="111"/>
      <c r="M294" s="4"/>
      <c r="N294" s="4"/>
      <c r="O294" s="43"/>
      <c r="P294" s="8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14"/>
      <c r="AF294" s="5"/>
      <c r="AI294" s="5"/>
      <c r="AJ294" s="5"/>
      <c r="AN294" s="14"/>
      <c r="AO294" s="5"/>
      <c r="AP294" s="5"/>
      <c r="AR294" s="5"/>
      <c r="AU294" s="5"/>
      <c r="AV294" s="5"/>
      <c r="AW294" s="5"/>
      <c r="AZ294" s="5"/>
      <c r="BA294" s="5"/>
      <c r="BC294" s="5"/>
      <c r="BD294" s="5"/>
      <c r="BF294" s="5"/>
      <c r="BK294" s="5"/>
      <c r="BW294" s="14"/>
      <c r="CD294" s="5"/>
      <c r="CF294" s="5"/>
    </row>
    <row r="295" spans="1:84" x14ac:dyDescent="0.3">
      <c r="A295" s="8"/>
      <c r="B295" s="8"/>
      <c r="D295" s="4"/>
      <c r="E295" s="4"/>
      <c r="G295" s="4"/>
      <c r="H295" s="18"/>
      <c r="I295" s="18"/>
      <c r="J295" s="18"/>
      <c r="K295" s="18"/>
      <c r="L295" s="111"/>
      <c r="M295" s="4"/>
      <c r="N295" s="4"/>
      <c r="O295" s="43"/>
      <c r="P295" s="8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14"/>
      <c r="AF295" s="5"/>
      <c r="AI295" s="5"/>
      <c r="AJ295" s="5"/>
      <c r="AN295" s="14"/>
      <c r="AO295" s="5"/>
      <c r="AP295" s="5"/>
      <c r="AR295" s="5"/>
      <c r="AU295" s="5"/>
      <c r="AV295" s="5"/>
      <c r="AW295" s="5"/>
      <c r="AZ295" s="5"/>
      <c r="BA295" s="5"/>
      <c r="BC295" s="5"/>
      <c r="BD295" s="5"/>
      <c r="BF295" s="5"/>
      <c r="BK295" s="5"/>
      <c r="BW295" s="14"/>
      <c r="CD295" s="5"/>
      <c r="CF295" s="5"/>
    </row>
    <row r="296" spans="1:84" x14ac:dyDescent="0.3">
      <c r="A296" s="8"/>
      <c r="B296" s="8"/>
      <c r="D296" s="4"/>
      <c r="E296" s="4"/>
      <c r="G296" s="4"/>
      <c r="H296" s="18"/>
      <c r="I296" s="18"/>
      <c r="J296" s="18"/>
      <c r="K296" s="18"/>
      <c r="L296" s="111"/>
      <c r="M296" s="4"/>
      <c r="N296" s="4"/>
      <c r="O296" s="43"/>
      <c r="P296" s="8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14"/>
      <c r="AF296" s="5"/>
      <c r="AI296" s="5"/>
      <c r="AJ296" s="5"/>
      <c r="AN296" s="14"/>
      <c r="AO296" s="5"/>
      <c r="AP296" s="5"/>
      <c r="AR296" s="5"/>
      <c r="AU296" s="5"/>
      <c r="AV296" s="5"/>
      <c r="AW296" s="5"/>
      <c r="AZ296" s="5"/>
      <c r="BA296" s="5"/>
      <c r="BC296" s="5"/>
      <c r="BD296" s="5"/>
      <c r="BF296" s="5"/>
      <c r="BK296" s="5"/>
      <c r="BW296" s="14"/>
      <c r="CD296" s="5"/>
      <c r="CF296" s="5"/>
    </row>
    <row r="297" spans="1:84" x14ac:dyDescent="0.3">
      <c r="A297" s="8"/>
      <c r="B297" s="8"/>
      <c r="D297" s="4"/>
      <c r="E297" s="4"/>
      <c r="G297" s="4"/>
      <c r="H297" s="18"/>
      <c r="I297" s="18"/>
      <c r="J297" s="18"/>
      <c r="K297" s="18"/>
      <c r="L297" s="111"/>
      <c r="M297" s="4"/>
      <c r="N297" s="4"/>
      <c r="O297" s="43"/>
      <c r="P297" s="8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14"/>
      <c r="AF297" s="5"/>
      <c r="AI297" s="5"/>
      <c r="AJ297" s="5"/>
      <c r="AN297" s="14"/>
      <c r="AO297" s="5"/>
      <c r="AP297" s="5"/>
      <c r="AR297" s="5"/>
      <c r="AU297" s="5"/>
      <c r="AV297" s="5"/>
      <c r="AW297" s="5"/>
      <c r="AZ297" s="5"/>
      <c r="BA297" s="5"/>
      <c r="BC297" s="5"/>
      <c r="BD297" s="5"/>
      <c r="BF297" s="5"/>
      <c r="BK297" s="5"/>
      <c r="BW297" s="14"/>
      <c r="CD297" s="5"/>
      <c r="CF297" s="5"/>
    </row>
    <row r="298" spans="1:84" x14ac:dyDescent="0.3">
      <c r="A298" s="8"/>
      <c r="B298" s="8"/>
      <c r="D298" s="4"/>
      <c r="E298" s="4"/>
      <c r="G298" s="4"/>
      <c r="H298" s="18"/>
      <c r="I298" s="18"/>
      <c r="J298" s="18"/>
      <c r="K298" s="18"/>
      <c r="L298" s="111"/>
      <c r="M298" s="4"/>
      <c r="N298" s="4"/>
      <c r="O298" s="43"/>
      <c r="P298" s="8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14"/>
      <c r="AF298" s="5"/>
      <c r="AI298" s="5"/>
      <c r="AJ298" s="5"/>
      <c r="AN298" s="14"/>
      <c r="AO298" s="5"/>
      <c r="AP298" s="5"/>
      <c r="AR298" s="5"/>
      <c r="AU298" s="5"/>
      <c r="AV298" s="5"/>
      <c r="AW298" s="5"/>
      <c r="AZ298" s="5"/>
      <c r="BA298" s="5"/>
      <c r="BC298" s="5"/>
      <c r="BD298" s="5"/>
      <c r="BF298" s="5"/>
      <c r="BK298" s="5"/>
      <c r="BW298" s="14"/>
      <c r="CD298" s="5"/>
      <c r="CF298" s="5"/>
    </row>
    <row r="299" spans="1:84" x14ac:dyDescent="0.3">
      <c r="A299" s="8"/>
      <c r="B299" s="8"/>
      <c r="D299" s="4"/>
      <c r="E299" s="4"/>
      <c r="G299" s="4"/>
      <c r="H299" s="18"/>
      <c r="I299" s="18"/>
      <c r="J299" s="18"/>
      <c r="K299" s="18"/>
      <c r="L299" s="111"/>
      <c r="M299" s="4"/>
      <c r="N299" s="4"/>
      <c r="O299" s="43"/>
      <c r="P299" s="8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14"/>
      <c r="AF299" s="5"/>
      <c r="AI299" s="5"/>
      <c r="AJ299" s="5"/>
      <c r="AN299" s="14"/>
      <c r="AO299" s="5"/>
      <c r="AP299" s="5"/>
      <c r="AR299" s="5"/>
      <c r="AU299" s="5"/>
      <c r="AV299" s="5"/>
      <c r="AW299" s="5"/>
      <c r="AZ299" s="5"/>
      <c r="BA299" s="5"/>
      <c r="BC299" s="5"/>
      <c r="BD299" s="5"/>
      <c r="BF299" s="5"/>
      <c r="BK299" s="5"/>
      <c r="BW299" s="14"/>
      <c r="CD299" s="5"/>
      <c r="CF299" s="5"/>
    </row>
    <row r="300" spans="1:84" x14ac:dyDescent="0.3">
      <c r="A300" s="8"/>
      <c r="B300" s="8"/>
      <c r="D300" s="4"/>
      <c r="E300" s="4"/>
      <c r="G300" s="4"/>
      <c r="H300" s="18"/>
      <c r="I300" s="18"/>
      <c r="J300" s="18"/>
      <c r="K300" s="18"/>
      <c r="L300" s="111"/>
      <c r="M300" s="4"/>
      <c r="N300" s="4"/>
      <c r="O300" s="43"/>
      <c r="P300" s="8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14"/>
      <c r="AF300" s="5"/>
      <c r="AI300" s="5"/>
      <c r="AJ300" s="5"/>
      <c r="AN300" s="14"/>
      <c r="AO300" s="5"/>
      <c r="AP300" s="5"/>
      <c r="AR300" s="5"/>
      <c r="AU300" s="5"/>
      <c r="AV300" s="5"/>
      <c r="AW300" s="5"/>
      <c r="AZ300" s="5"/>
      <c r="BA300" s="5"/>
      <c r="BC300" s="5"/>
      <c r="BD300" s="5"/>
      <c r="BF300" s="5"/>
      <c r="BK300" s="5"/>
      <c r="BW300" s="14"/>
      <c r="CD300" s="5"/>
      <c r="CF300" s="5"/>
    </row>
    <row r="301" spans="1:84" x14ac:dyDescent="0.3">
      <c r="A301" s="8"/>
      <c r="B301" s="8"/>
      <c r="D301" s="4"/>
      <c r="E301" s="4"/>
      <c r="G301" s="4"/>
      <c r="H301" s="18"/>
      <c r="I301" s="18"/>
      <c r="J301" s="18"/>
      <c r="K301" s="18"/>
      <c r="L301" s="111"/>
      <c r="M301" s="4"/>
      <c r="N301" s="4"/>
      <c r="O301" s="43"/>
      <c r="P301" s="8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14"/>
      <c r="AF301" s="5"/>
      <c r="AI301" s="5"/>
      <c r="AJ301" s="5"/>
      <c r="AN301" s="14"/>
      <c r="AO301" s="5"/>
      <c r="AP301" s="5"/>
      <c r="AR301" s="5"/>
      <c r="AU301" s="5"/>
      <c r="AV301" s="5"/>
      <c r="AW301" s="5"/>
      <c r="AZ301" s="5"/>
      <c r="BA301" s="5"/>
      <c r="BC301" s="5"/>
      <c r="BD301" s="5"/>
      <c r="BF301" s="5"/>
      <c r="BK301" s="5"/>
      <c r="BW301" s="14"/>
      <c r="CD301" s="5"/>
      <c r="CF301" s="5"/>
    </row>
    <row r="302" spans="1:84" x14ac:dyDescent="0.3">
      <c r="A302" s="8"/>
      <c r="B302" s="8"/>
      <c r="D302" s="4"/>
      <c r="E302" s="4"/>
      <c r="G302" s="4"/>
      <c r="H302" s="18"/>
      <c r="I302" s="18"/>
      <c r="J302" s="18"/>
      <c r="K302" s="18"/>
      <c r="L302" s="111"/>
      <c r="M302" s="4"/>
      <c r="N302" s="4"/>
      <c r="O302" s="43"/>
      <c r="P302" s="8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14"/>
      <c r="AF302" s="5"/>
      <c r="AI302" s="5"/>
      <c r="AJ302" s="5"/>
      <c r="AN302" s="14"/>
      <c r="AO302" s="5"/>
      <c r="AP302" s="5"/>
      <c r="AR302" s="5"/>
      <c r="AU302" s="5"/>
      <c r="AV302" s="5"/>
      <c r="AW302" s="5"/>
      <c r="AZ302" s="5"/>
      <c r="BA302" s="5"/>
      <c r="BC302" s="5"/>
      <c r="BD302" s="5"/>
      <c r="BF302" s="5"/>
      <c r="BK302" s="5"/>
      <c r="BW302" s="14"/>
      <c r="CD302" s="5"/>
      <c r="CF302" s="5"/>
    </row>
    <row r="303" spans="1:84" x14ac:dyDescent="0.3">
      <c r="A303" s="8"/>
      <c r="B303" s="8"/>
      <c r="D303" s="4"/>
      <c r="E303" s="4"/>
      <c r="G303" s="4"/>
      <c r="H303" s="18"/>
      <c r="I303" s="18"/>
      <c r="J303" s="18"/>
      <c r="K303" s="18"/>
      <c r="L303" s="111"/>
      <c r="M303" s="4"/>
      <c r="N303" s="4"/>
      <c r="O303" s="43"/>
      <c r="P303" s="8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14"/>
      <c r="AF303" s="5"/>
      <c r="AI303" s="5"/>
      <c r="AJ303" s="5"/>
      <c r="AN303" s="14"/>
      <c r="AO303" s="5"/>
      <c r="AP303" s="5"/>
      <c r="AR303" s="5"/>
      <c r="AU303" s="5"/>
      <c r="AV303" s="5"/>
      <c r="AW303" s="5"/>
      <c r="AZ303" s="5"/>
      <c r="BA303" s="5"/>
      <c r="BC303" s="5"/>
      <c r="BD303" s="5"/>
      <c r="BF303" s="5"/>
      <c r="BK303" s="5"/>
      <c r="BW303" s="14"/>
      <c r="CD303" s="5"/>
      <c r="CF303" s="5"/>
    </row>
    <row r="304" spans="1:84" x14ac:dyDescent="0.3">
      <c r="A304" s="8"/>
      <c r="B304" s="8"/>
      <c r="D304" s="4"/>
      <c r="E304" s="4"/>
      <c r="G304" s="4"/>
      <c r="H304" s="18"/>
      <c r="I304" s="18"/>
      <c r="J304" s="18"/>
      <c r="K304" s="18"/>
      <c r="L304" s="111"/>
      <c r="M304" s="4"/>
      <c r="N304" s="4"/>
      <c r="O304" s="43"/>
      <c r="P304" s="8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14"/>
      <c r="AF304" s="5"/>
      <c r="AI304" s="5"/>
      <c r="AJ304" s="5"/>
      <c r="AN304" s="14"/>
      <c r="AO304" s="5"/>
      <c r="AP304" s="5"/>
      <c r="AR304" s="5"/>
      <c r="AU304" s="5"/>
      <c r="AV304" s="5"/>
      <c r="AW304" s="5"/>
      <c r="AZ304" s="5"/>
      <c r="BA304" s="5"/>
      <c r="BC304" s="5"/>
      <c r="BD304" s="5"/>
      <c r="BF304" s="5"/>
      <c r="BK304" s="5"/>
      <c r="BW304" s="14"/>
      <c r="CD304" s="5"/>
      <c r="CF304" s="5"/>
    </row>
    <row r="305" spans="1:84" x14ac:dyDescent="0.3">
      <c r="A305" s="8"/>
      <c r="B305" s="8"/>
      <c r="D305" s="4"/>
      <c r="E305" s="4"/>
      <c r="G305" s="4"/>
      <c r="H305" s="18"/>
      <c r="I305" s="18"/>
      <c r="J305" s="18"/>
      <c r="K305" s="18"/>
      <c r="L305" s="111"/>
      <c r="M305" s="4"/>
      <c r="N305" s="4"/>
      <c r="O305" s="43"/>
      <c r="P305" s="8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14"/>
      <c r="AF305" s="5"/>
      <c r="AI305" s="5"/>
      <c r="AJ305" s="5"/>
      <c r="AN305" s="14"/>
      <c r="AO305" s="5"/>
      <c r="AP305" s="5"/>
      <c r="AR305" s="5"/>
      <c r="AU305" s="5"/>
      <c r="AV305" s="5"/>
      <c r="AW305" s="5"/>
      <c r="AZ305" s="5"/>
      <c r="BA305" s="5"/>
      <c r="BC305" s="5"/>
      <c r="BD305" s="5"/>
      <c r="BF305" s="5"/>
      <c r="BK305" s="5"/>
      <c r="BW305" s="14"/>
      <c r="CD305" s="5"/>
      <c r="CF305" s="5"/>
    </row>
    <row r="306" spans="1:84" x14ac:dyDescent="0.3">
      <c r="A306" s="8"/>
      <c r="B306" s="8"/>
      <c r="D306" s="4"/>
      <c r="E306" s="4"/>
      <c r="G306" s="4"/>
      <c r="H306" s="18"/>
      <c r="I306" s="18"/>
      <c r="J306" s="18"/>
      <c r="K306" s="18"/>
      <c r="L306" s="111"/>
      <c r="M306" s="4"/>
      <c r="N306" s="4"/>
      <c r="O306" s="43"/>
      <c r="P306" s="8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14"/>
      <c r="AF306" s="5"/>
      <c r="AI306" s="5"/>
      <c r="AJ306" s="5"/>
      <c r="AN306" s="14"/>
      <c r="AO306" s="5"/>
      <c r="AP306" s="5"/>
      <c r="AR306" s="5"/>
      <c r="AU306" s="5"/>
      <c r="AV306" s="5"/>
      <c r="AW306" s="5"/>
      <c r="AZ306" s="5"/>
      <c r="BA306" s="5"/>
      <c r="BC306" s="5"/>
      <c r="BD306" s="5"/>
      <c r="BF306" s="5"/>
      <c r="BK306" s="5"/>
      <c r="BW306" s="14"/>
      <c r="CD306" s="5"/>
      <c r="CF306" s="5"/>
    </row>
    <row r="307" spans="1:84" x14ac:dyDescent="0.3">
      <c r="A307" s="8"/>
      <c r="B307" s="8"/>
      <c r="D307" s="4"/>
      <c r="E307" s="4"/>
      <c r="G307" s="4"/>
      <c r="H307" s="18"/>
      <c r="I307" s="18"/>
      <c r="J307" s="18"/>
      <c r="K307" s="18"/>
      <c r="L307" s="111"/>
      <c r="M307" s="4"/>
      <c r="N307" s="4"/>
      <c r="O307" s="43"/>
      <c r="P307" s="8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14"/>
      <c r="AF307" s="5"/>
      <c r="AI307" s="5"/>
      <c r="AJ307" s="5"/>
      <c r="AN307" s="14"/>
      <c r="AO307" s="5"/>
      <c r="AP307" s="5"/>
      <c r="AR307" s="5"/>
      <c r="AU307" s="5"/>
      <c r="AV307" s="5"/>
      <c r="AW307" s="5"/>
      <c r="AZ307" s="5"/>
      <c r="BA307" s="5"/>
      <c r="BC307" s="5"/>
      <c r="BD307" s="5"/>
      <c r="BF307" s="5"/>
      <c r="BK307" s="5"/>
      <c r="BW307" s="14"/>
      <c r="CD307" s="5"/>
      <c r="CF307" s="5"/>
    </row>
    <row r="308" spans="1:84" x14ac:dyDescent="0.3">
      <c r="A308" s="8"/>
      <c r="B308" s="8"/>
      <c r="D308" s="4"/>
      <c r="E308" s="4"/>
      <c r="G308" s="4"/>
      <c r="H308" s="18"/>
      <c r="I308" s="18"/>
      <c r="J308" s="18"/>
      <c r="K308" s="18"/>
      <c r="L308" s="111"/>
      <c r="M308" s="4"/>
      <c r="N308" s="4"/>
      <c r="O308" s="43"/>
      <c r="P308" s="8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14"/>
      <c r="AF308" s="5"/>
      <c r="AI308" s="5"/>
      <c r="AJ308" s="5"/>
      <c r="AN308" s="14"/>
      <c r="AO308" s="5"/>
      <c r="AP308" s="5"/>
      <c r="AR308" s="5"/>
      <c r="AU308" s="5"/>
      <c r="AV308" s="5"/>
      <c r="AW308" s="5"/>
      <c r="AZ308" s="5"/>
      <c r="BA308" s="5"/>
      <c r="BC308" s="5"/>
      <c r="BD308" s="5"/>
      <c r="BF308" s="5"/>
      <c r="BK308" s="5"/>
      <c r="BW308" s="14"/>
      <c r="CD308" s="5"/>
      <c r="CF308" s="5"/>
    </row>
    <row r="309" spans="1:84" x14ac:dyDescent="0.3">
      <c r="A309" s="8"/>
      <c r="B309" s="8"/>
      <c r="D309" s="4"/>
      <c r="E309" s="4"/>
      <c r="G309" s="4"/>
      <c r="H309" s="18"/>
      <c r="I309" s="18"/>
      <c r="J309" s="18"/>
      <c r="K309" s="18"/>
      <c r="L309" s="111"/>
      <c r="M309" s="4"/>
      <c r="N309" s="4"/>
      <c r="O309" s="43"/>
      <c r="P309" s="8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14"/>
      <c r="AF309" s="5"/>
      <c r="AI309" s="5"/>
      <c r="AJ309" s="5"/>
      <c r="AN309" s="14"/>
      <c r="AO309" s="5"/>
      <c r="AP309" s="5"/>
      <c r="AR309" s="5"/>
      <c r="AU309" s="5"/>
      <c r="AV309" s="5"/>
      <c r="AW309" s="5"/>
      <c r="AZ309" s="5"/>
      <c r="BA309" s="5"/>
      <c r="BC309" s="5"/>
      <c r="BD309" s="5"/>
      <c r="BF309" s="5"/>
      <c r="BK309" s="5"/>
      <c r="BW309" s="14"/>
      <c r="CD309" s="5"/>
      <c r="CF309" s="5"/>
    </row>
    <row r="310" spans="1:84" x14ac:dyDescent="0.3">
      <c r="A310" s="8"/>
      <c r="B310" s="8"/>
      <c r="D310" s="4"/>
      <c r="E310" s="4"/>
      <c r="G310" s="4"/>
      <c r="H310" s="18"/>
      <c r="I310" s="18"/>
      <c r="J310" s="18"/>
      <c r="K310" s="18"/>
      <c r="L310" s="111"/>
      <c r="M310" s="4"/>
      <c r="N310" s="4"/>
      <c r="O310" s="43"/>
      <c r="P310" s="8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14"/>
      <c r="AF310" s="5"/>
      <c r="AI310" s="5"/>
      <c r="AJ310" s="5"/>
      <c r="AN310" s="14"/>
      <c r="AO310" s="5"/>
      <c r="AP310" s="5"/>
      <c r="AR310" s="5"/>
      <c r="AU310" s="5"/>
      <c r="AV310" s="5"/>
      <c r="AW310" s="5"/>
      <c r="AZ310" s="5"/>
      <c r="BA310" s="5"/>
      <c r="BC310" s="5"/>
      <c r="BD310" s="5"/>
      <c r="BF310" s="5"/>
      <c r="BK310" s="5"/>
      <c r="BW310" s="14"/>
      <c r="CD310" s="5"/>
      <c r="CF310" s="5"/>
    </row>
    <row r="311" spans="1:84" x14ac:dyDescent="0.3">
      <c r="A311" s="8"/>
      <c r="B311" s="8"/>
      <c r="D311" s="4"/>
      <c r="E311" s="4"/>
      <c r="G311" s="4"/>
      <c r="H311" s="18"/>
      <c r="I311" s="18"/>
      <c r="J311" s="18"/>
      <c r="K311" s="18"/>
      <c r="L311" s="111"/>
      <c r="M311" s="4"/>
      <c r="N311" s="4"/>
      <c r="O311" s="43"/>
      <c r="P311" s="8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14"/>
      <c r="AF311" s="5"/>
      <c r="AI311" s="5"/>
      <c r="AJ311" s="5"/>
      <c r="AN311" s="14"/>
      <c r="AO311" s="5"/>
      <c r="AP311" s="5"/>
      <c r="AR311" s="5"/>
      <c r="AU311" s="5"/>
      <c r="AV311" s="5"/>
      <c r="AW311" s="5"/>
      <c r="AZ311" s="5"/>
      <c r="BA311" s="5"/>
      <c r="BC311" s="5"/>
      <c r="BD311" s="5"/>
      <c r="BF311" s="5"/>
      <c r="BK311" s="5"/>
      <c r="BW311" s="14"/>
      <c r="CD311" s="5"/>
      <c r="CF311" s="5"/>
    </row>
    <row r="312" spans="1:84" x14ac:dyDescent="0.3">
      <c r="A312" s="8"/>
      <c r="B312" s="8"/>
      <c r="D312" s="4"/>
      <c r="E312" s="4"/>
      <c r="G312" s="4"/>
      <c r="H312" s="18"/>
      <c r="I312" s="18"/>
      <c r="J312" s="18"/>
      <c r="K312" s="18"/>
      <c r="L312" s="111"/>
      <c r="M312" s="4"/>
      <c r="N312" s="4"/>
      <c r="O312" s="43"/>
      <c r="P312" s="8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14"/>
      <c r="AF312" s="5"/>
      <c r="AI312" s="5"/>
      <c r="AJ312" s="5"/>
      <c r="AN312" s="14"/>
      <c r="AO312" s="5"/>
      <c r="AP312" s="5"/>
      <c r="AR312" s="5"/>
      <c r="AU312" s="5"/>
      <c r="AV312" s="5"/>
      <c r="AW312" s="5"/>
      <c r="AZ312" s="5"/>
      <c r="BA312" s="5"/>
      <c r="BC312" s="5"/>
      <c r="BD312" s="5"/>
      <c r="BF312" s="5"/>
      <c r="BK312" s="5"/>
      <c r="BW312" s="14"/>
      <c r="CD312" s="5"/>
      <c r="CF312" s="5"/>
    </row>
    <row r="313" spans="1:84" x14ac:dyDescent="0.3">
      <c r="A313" s="8"/>
      <c r="B313" s="8"/>
      <c r="D313" s="4"/>
      <c r="E313" s="4"/>
      <c r="G313" s="4"/>
      <c r="H313" s="18"/>
      <c r="I313" s="18"/>
      <c r="J313" s="18"/>
      <c r="K313" s="18"/>
      <c r="L313" s="111"/>
      <c r="M313" s="4"/>
      <c r="N313" s="4"/>
      <c r="O313" s="43"/>
      <c r="P313" s="8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14"/>
      <c r="AF313" s="5"/>
      <c r="AI313" s="5"/>
      <c r="AJ313" s="5"/>
      <c r="AN313" s="14"/>
      <c r="AO313" s="5"/>
      <c r="AP313" s="5"/>
      <c r="AR313" s="5"/>
      <c r="AU313" s="5"/>
      <c r="AV313" s="5"/>
      <c r="AW313" s="5"/>
      <c r="AZ313" s="5"/>
      <c r="BA313" s="5"/>
      <c r="BC313" s="5"/>
      <c r="BD313" s="5"/>
      <c r="BF313" s="5"/>
      <c r="BK313" s="5"/>
      <c r="BW313" s="14"/>
      <c r="CD313" s="5"/>
      <c r="CF313" s="5"/>
    </row>
    <row r="314" spans="1:84" x14ac:dyDescent="0.3">
      <c r="A314" s="8"/>
      <c r="B314" s="8"/>
      <c r="D314" s="4"/>
      <c r="E314" s="4"/>
      <c r="G314" s="4"/>
      <c r="H314" s="18"/>
      <c r="I314" s="18"/>
      <c r="J314" s="18"/>
      <c r="K314" s="18"/>
      <c r="L314" s="111"/>
      <c r="M314" s="4"/>
      <c r="N314" s="4"/>
      <c r="O314" s="43"/>
      <c r="P314" s="8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14"/>
      <c r="AF314" s="5"/>
      <c r="AI314" s="5"/>
      <c r="AJ314" s="5"/>
      <c r="AN314" s="14"/>
      <c r="AO314" s="5"/>
      <c r="AP314" s="5"/>
      <c r="AR314" s="5"/>
      <c r="AU314" s="5"/>
      <c r="AV314" s="5"/>
      <c r="AW314" s="5"/>
      <c r="AZ314" s="5"/>
      <c r="BA314" s="5"/>
      <c r="BC314" s="5"/>
      <c r="BD314" s="5"/>
      <c r="BF314" s="5"/>
      <c r="BK314" s="5"/>
      <c r="BW314" s="14"/>
      <c r="CD314" s="5"/>
      <c r="CF314" s="5"/>
    </row>
    <row r="315" spans="1:84" x14ac:dyDescent="0.3">
      <c r="A315" s="8"/>
      <c r="B315" s="8"/>
      <c r="D315" s="4"/>
      <c r="E315" s="4"/>
      <c r="G315" s="4"/>
      <c r="H315" s="18"/>
      <c r="I315" s="18"/>
      <c r="J315" s="18"/>
      <c r="K315" s="18"/>
      <c r="L315" s="111"/>
      <c r="M315" s="4"/>
      <c r="N315" s="4"/>
      <c r="O315" s="43"/>
      <c r="P315" s="8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14"/>
      <c r="AF315" s="5"/>
      <c r="AI315" s="5"/>
      <c r="AJ315" s="5"/>
      <c r="AN315" s="14"/>
      <c r="AO315" s="5"/>
      <c r="AP315" s="5"/>
      <c r="AR315" s="5"/>
      <c r="AU315" s="5"/>
      <c r="AV315" s="5"/>
      <c r="AW315" s="5"/>
      <c r="AZ315" s="5"/>
      <c r="BA315" s="5"/>
      <c r="BC315" s="5"/>
      <c r="BD315" s="5"/>
      <c r="BF315" s="5"/>
      <c r="BK315" s="5"/>
      <c r="BW315" s="14"/>
      <c r="CD315" s="5"/>
      <c r="CF315" s="5"/>
    </row>
    <row r="316" spans="1:84" x14ac:dyDescent="0.3">
      <c r="A316" s="8"/>
      <c r="B316" s="8"/>
      <c r="D316" s="4"/>
      <c r="E316" s="4"/>
      <c r="G316" s="4"/>
      <c r="H316" s="18"/>
      <c r="I316" s="18"/>
      <c r="J316" s="18"/>
      <c r="K316" s="18"/>
      <c r="L316" s="111"/>
      <c r="M316" s="4"/>
      <c r="N316" s="4"/>
      <c r="O316" s="43"/>
      <c r="P316" s="8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14"/>
      <c r="AF316" s="5"/>
      <c r="AI316" s="5"/>
      <c r="AJ316" s="5"/>
      <c r="AN316" s="14"/>
      <c r="AO316" s="5"/>
      <c r="AP316" s="5"/>
      <c r="AR316" s="5"/>
      <c r="AU316" s="5"/>
      <c r="AV316" s="5"/>
      <c r="AW316" s="5"/>
      <c r="AZ316" s="5"/>
      <c r="BA316" s="5"/>
      <c r="BC316" s="5"/>
      <c r="BD316" s="5"/>
      <c r="BF316" s="5"/>
      <c r="BK316" s="5"/>
      <c r="BW316" s="14"/>
      <c r="CD316" s="5"/>
      <c r="CF316" s="5"/>
    </row>
    <row r="317" spans="1:84" x14ac:dyDescent="0.3">
      <c r="A317" s="8"/>
      <c r="B317" s="8"/>
      <c r="D317" s="4"/>
      <c r="E317" s="4"/>
      <c r="G317" s="4"/>
      <c r="H317" s="18"/>
      <c r="I317" s="18"/>
      <c r="J317" s="18"/>
      <c r="K317" s="18"/>
      <c r="L317" s="111"/>
      <c r="M317" s="4"/>
      <c r="N317" s="4"/>
      <c r="O317" s="43"/>
      <c r="P317" s="8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14"/>
      <c r="AF317" s="5"/>
      <c r="AI317" s="5"/>
      <c r="AJ317" s="5"/>
      <c r="AN317" s="14"/>
      <c r="AO317" s="5"/>
      <c r="AP317" s="5"/>
      <c r="AR317" s="5"/>
      <c r="AU317" s="5"/>
      <c r="AV317" s="5"/>
      <c r="AW317" s="5"/>
      <c r="AZ317" s="5"/>
      <c r="BA317" s="5"/>
      <c r="BC317" s="5"/>
      <c r="BD317" s="5"/>
      <c r="BF317" s="5"/>
      <c r="BK317" s="5"/>
      <c r="BW317" s="14"/>
      <c r="CD317" s="5"/>
      <c r="CF317" s="5"/>
    </row>
    <row r="318" spans="1:84" x14ac:dyDescent="0.3">
      <c r="A318" s="8"/>
      <c r="B318" s="8"/>
      <c r="D318" s="4"/>
      <c r="E318" s="4"/>
      <c r="G318" s="4"/>
      <c r="H318" s="18"/>
      <c r="I318" s="18"/>
      <c r="J318" s="18"/>
      <c r="K318" s="18"/>
      <c r="L318" s="111"/>
      <c r="M318" s="4"/>
      <c r="N318" s="4"/>
      <c r="O318" s="43"/>
      <c r="P318" s="8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14"/>
      <c r="AF318" s="5"/>
      <c r="AI318" s="5"/>
      <c r="AJ318" s="5"/>
      <c r="AN318" s="14"/>
      <c r="AO318" s="5"/>
      <c r="AP318" s="5"/>
      <c r="AR318" s="5"/>
      <c r="AU318" s="5"/>
      <c r="AV318" s="5"/>
      <c r="AW318" s="5"/>
      <c r="AZ318" s="5"/>
      <c r="BA318" s="5"/>
      <c r="BC318" s="5"/>
      <c r="BD318" s="5"/>
      <c r="BF318" s="5"/>
      <c r="BK318" s="5"/>
      <c r="BW318" s="14"/>
      <c r="CD318" s="5"/>
      <c r="CF318" s="5"/>
    </row>
    <row r="319" spans="1:84" x14ac:dyDescent="0.3">
      <c r="A319" s="8"/>
      <c r="B319" s="8"/>
      <c r="D319" s="4"/>
      <c r="E319" s="4"/>
      <c r="G319" s="4"/>
      <c r="H319" s="18"/>
      <c r="I319" s="18"/>
      <c r="J319" s="18"/>
      <c r="K319" s="18"/>
      <c r="L319" s="111"/>
      <c r="M319" s="4"/>
      <c r="N319" s="4"/>
      <c r="O319" s="43"/>
      <c r="P319" s="8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14"/>
      <c r="AF319" s="5"/>
      <c r="AI319" s="5"/>
      <c r="AJ319" s="5"/>
      <c r="AN319" s="14"/>
      <c r="AO319" s="5"/>
      <c r="AP319" s="5"/>
      <c r="AR319" s="5"/>
      <c r="AU319" s="5"/>
      <c r="AV319" s="5"/>
      <c r="AW319" s="5"/>
      <c r="AZ319" s="5"/>
      <c r="BA319" s="5"/>
      <c r="BC319" s="5"/>
      <c r="BD319" s="5"/>
      <c r="BF319" s="5"/>
      <c r="BK319" s="5"/>
      <c r="BW319" s="14"/>
      <c r="CD319" s="5"/>
      <c r="CF319" s="5"/>
    </row>
    <row r="320" spans="1:84" x14ac:dyDescent="0.3">
      <c r="A320" s="8"/>
      <c r="B320" s="8"/>
      <c r="D320" s="4"/>
      <c r="E320" s="4"/>
      <c r="G320" s="4"/>
      <c r="H320" s="18"/>
      <c r="I320" s="18"/>
      <c r="J320" s="18"/>
      <c r="K320" s="18"/>
      <c r="L320" s="111"/>
      <c r="M320" s="4"/>
      <c r="N320" s="4"/>
      <c r="O320" s="43"/>
      <c r="P320" s="8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14"/>
      <c r="AF320" s="5"/>
      <c r="AI320" s="5"/>
      <c r="AJ320" s="5"/>
      <c r="AN320" s="14"/>
      <c r="AO320" s="5"/>
      <c r="AP320" s="5"/>
      <c r="AR320" s="5"/>
      <c r="AU320" s="5"/>
      <c r="AV320" s="5"/>
      <c r="AW320" s="5"/>
      <c r="AZ320" s="5"/>
      <c r="BA320" s="5"/>
      <c r="BC320" s="5"/>
      <c r="BD320" s="5"/>
      <c r="BF320" s="5"/>
      <c r="BK320" s="5"/>
      <c r="BW320" s="14"/>
      <c r="CD320" s="5"/>
      <c r="CF320" s="5"/>
    </row>
    <row r="321" spans="1:84" x14ac:dyDescent="0.3">
      <c r="A321" s="8"/>
      <c r="B321" s="8"/>
      <c r="D321" s="4"/>
      <c r="E321" s="4"/>
      <c r="G321" s="4"/>
      <c r="H321" s="18"/>
      <c r="I321" s="18"/>
      <c r="J321" s="18"/>
      <c r="K321" s="18"/>
      <c r="L321" s="111"/>
      <c r="M321" s="4"/>
      <c r="N321" s="4"/>
      <c r="O321" s="43"/>
      <c r="P321" s="8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14"/>
      <c r="AF321" s="5"/>
      <c r="AI321" s="5"/>
      <c r="AJ321" s="5"/>
      <c r="AN321" s="14"/>
      <c r="AO321" s="5"/>
      <c r="AP321" s="5"/>
      <c r="AR321" s="5"/>
      <c r="AU321" s="5"/>
      <c r="AV321" s="5"/>
      <c r="AW321" s="5"/>
      <c r="AZ321" s="5"/>
      <c r="BA321" s="5"/>
      <c r="BC321" s="5"/>
      <c r="BD321" s="5"/>
      <c r="BF321" s="5"/>
      <c r="BK321" s="5"/>
      <c r="BW321" s="14"/>
      <c r="CD321" s="5"/>
      <c r="CF321" s="5"/>
    </row>
    <row r="322" spans="1:84" x14ac:dyDescent="0.3">
      <c r="A322" s="8"/>
      <c r="B322" s="8"/>
      <c r="D322" s="4"/>
      <c r="E322" s="4"/>
      <c r="G322" s="4"/>
      <c r="H322" s="18"/>
      <c r="I322" s="18"/>
      <c r="J322" s="18"/>
      <c r="K322" s="18"/>
      <c r="L322" s="111"/>
      <c r="M322" s="4"/>
      <c r="N322" s="4"/>
      <c r="O322" s="43"/>
      <c r="P322" s="8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14"/>
      <c r="AF322" s="5"/>
      <c r="AI322" s="5"/>
      <c r="AJ322" s="5"/>
      <c r="AN322" s="14"/>
      <c r="AO322" s="5"/>
      <c r="AP322" s="5"/>
      <c r="AR322" s="5"/>
      <c r="AU322" s="5"/>
      <c r="AV322" s="5"/>
      <c r="AW322" s="5"/>
      <c r="AZ322" s="5"/>
      <c r="BA322" s="5"/>
      <c r="BC322" s="5"/>
      <c r="BD322" s="5"/>
      <c r="BF322" s="5"/>
      <c r="BK322" s="5"/>
      <c r="BW322" s="14"/>
      <c r="CD322" s="5"/>
      <c r="CF322" s="5"/>
    </row>
    <row r="323" spans="1:84" x14ac:dyDescent="0.3">
      <c r="A323" s="8"/>
      <c r="B323" s="8"/>
      <c r="D323" s="4"/>
      <c r="E323" s="4"/>
      <c r="G323" s="4"/>
      <c r="H323" s="18"/>
      <c r="I323" s="18"/>
      <c r="J323" s="18"/>
      <c r="K323" s="18"/>
      <c r="L323" s="111"/>
      <c r="M323" s="4"/>
      <c r="N323" s="4"/>
      <c r="O323" s="43"/>
      <c r="P323" s="8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14"/>
      <c r="AF323" s="5"/>
      <c r="AI323" s="5"/>
      <c r="AJ323" s="5"/>
      <c r="AN323" s="14"/>
      <c r="AO323" s="5"/>
      <c r="AP323" s="5"/>
      <c r="AR323" s="5"/>
      <c r="AU323" s="5"/>
      <c r="AV323" s="5"/>
      <c r="AW323" s="5"/>
      <c r="AZ323" s="5"/>
      <c r="BA323" s="5"/>
      <c r="BC323" s="5"/>
      <c r="BD323" s="5"/>
      <c r="BF323" s="5"/>
      <c r="BK323" s="5"/>
      <c r="BW323" s="14"/>
      <c r="CD323" s="5"/>
      <c r="CF323" s="5"/>
    </row>
    <row r="324" spans="1:84" x14ac:dyDescent="0.3">
      <c r="A324" s="8"/>
      <c r="B324" s="8"/>
      <c r="D324" s="4"/>
      <c r="E324" s="4"/>
      <c r="G324" s="4"/>
      <c r="H324" s="18"/>
      <c r="I324" s="18"/>
      <c r="J324" s="18"/>
      <c r="K324" s="18"/>
      <c r="L324" s="111"/>
      <c r="M324" s="4"/>
      <c r="N324" s="4"/>
      <c r="O324" s="43"/>
      <c r="P324" s="8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14"/>
      <c r="AF324" s="5"/>
      <c r="AI324" s="5"/>
      <c r="AJ324" s="5"/>
      <c r="AN324" s="14"/>
      <c r="AO324" s="5"/>
      <c r="AP324" s="5"/>
      <c r="AR324" s="5"/>
      <c r="AU324" s="5"/>
      <c r="AV324" s="5"/>
      <c r="AW324" s="5"/>
      <c r="AZ324" s="5"/>
      <c r="BA324" s="5"/>
      <c r="BC324" s="5"/>
      <c r="BD324" s="5"/>
      <c r="BF324" s="5"/>
      <c r="BK324" s="5"/>
      <c r="BW324" s="14"/>
      <c r="CD324" s="5"/>
      <c r="CF324" s="5"/>
    </row>
    <row r="325" spans="1:84" x14ac:dyDescent="0.3">
      <c r="A325" s="8"/>
      <c r="B325" s="8"/>
      <c r="D325" s="4"/>
      <c r="E325" s="4"/>
      <c r="G325" s="4"/>
      <c r="H325" s="18"/>
      <c r="I325" s="18"/>
      <c r="J325" s="18"/>
      <c r="K325" s="18"/>
      <c r="L325" s="111"/>
      <c r="M325" s="4"/>
      <c r="N325" s="4"/>
      <c r="O325" s="43"/>
      <c r="P325" s="8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14"/>
      <c r="AF325" s="5"/>
      <c r="AI325" s="5"/>
      <c r="AJ325" s="5"/>
      <c r="AN325" s="14"/>
      <c r="AO325" s="5"/>
      <c r="AP325" s="5"/>
      <c r="AR325" s="5"/>
      <c r="AU325" s="5"/>
      <c r="AV325" s="5"/>
      <c r="AW325" s="5"/>
      <c r="AZ325" s="5"/>
      <c r="BA325" s="5"/>
      <c r="BC325" s="5"/>
      <c r="BD325" s="5"/>
      <c r="BF325" s="5"/>
      <c r="BK325" s="5"/>
      <c r="BW325" s="14"/>
      <c r="CD325" s="5"/>
      <c r="CF325" s="5"/>
    </row>
    <row r="326" spans="1:84" x14ac:dyDescent="0.3">
      <c r="A326" s="8"/>
      <c r="B326" s="8"/>
      <c r="D326" s="4"/>
      <c r="E326" s="4"/>
      <c r="G326" s="4"/>
      <c r="H326" s="18"/>
      <c r="I326" s="18"/>
      <c r="J326" s="18"/>
      <c r="K326" s="18"/>
      <c r="L326" s="111"/>
      <c r="M326" s="4"/>
      <c r="N326" s="4"/>
      <c r="O326" s="43"/>
      <c r="P326" s="8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14"/>
      <c r="AF326" s="5"/>
      <c r="AI326" s="5"/>
      <c r="AJ326" s="5"/>
      <c r="AN326" s="14"/>
      <c r="AO326" s="5"/>
      <c r="AP326" s="5"/>
      <c r="AR326" s="5"/>
      <c r="AU326" s="5"/>
      <c r="AV326" s="5"/>
      <c r="AW326" s="5"/>
      <c r="AZ326" s="5"/>
      <c r="BA326" s="5"/>
      <c r="BC326" s="5"/>
      <c r="BD326" s="5"/>
      <c r="BF326" s="5"/>
      <c r="BK326" s="5"/>
      <c r="BW326" s="14"/>
      <c r="CD326" s="5"/>
      <c r="CF326" s="5"/>
    </row>
    <row r="327" spans="1:84" x14ac:dyDescent="0.3">
      <c r="A327" s="8"/>
      <c r="B327" s="8"/>
      <c r="D327" s="4"/>
      <c r="E327" s="4"/>
      <c r="G327" s="4"/>
      <c r="H327" s="18"/>
      <c r="I327" s="18"/>
      <c r="J327" s="18"/>
      <c r="K327" s="18"/>
      <c r="L327" s="111"/>
      <c r="M327" s="4"/>
      <c r="N327" s="4"/>
      <c r="O327" s="43"/>
      <c r="P327" s="8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14"/>
      <c r="AF327" s="5"/>
      <c r="AI327" s="5"/>
      <c r="AJ327" s="5"/>
      <c r="AN327" s="14"/>
      <c r="AO327" s="5"/>
      <c r="AP327" s="5"/>
      <c r="AR327" s="5"/>
      <c r="AU327" s="5"/>
      <c r="AV327" s="5"/>
      <c r="AW327" s="5"/>
      <c r="AZ327" s="5"/>
      <c r="BA327" s="5"/>
      <c r="BC327" s="5"/>
      <c r="BD327" s="5"/>
      <c r="BF327" s="5"/>
      <c r="BK327" s="5"/>
      <c r="BW327" s="14"/>
      <c r="CD327" s="5"/>
      <c r="CF327" s="5"/>
    </row>
    <row r="328" spans="1:84" x14ac:dyDescent="0.3">
      <c r="A328" s="8"/>
      <c r="B328" s="8"/>
      <c r="D328" s="4"/>
      <c r="E328" s="4"/>
      <c r="G328" s="4"/>
      <c r="H328" s="18"/>
      <c r="I328" s="18"/>
      <c r="J328" s="18"/>
      <c r="K328" s="18"/>
      <c r="L328" s="111"/>
      <c r="M328" s="4"/>
      <c r="N328" s="4"/>
      <c r="O328" s="43"/>
      <c r="P328" s="8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14"/>
      <c r="AF328" s="5"/>
      <c r="AI328" s="5"/>
      <c r="AJ328" s="5"/>
      <c r="AN328" s="14"/>
      <c r="AO328" s="5"/>
      <c r="AP328" s="5"/>
      <c r="AR328" s="5"/>
      <c r="AU328" s="5"/>
      <c r="AV328" s="5"/>
      <c r="AW328" s="5"/>
      <c r="AZ328" s="5"/>
      <c r="BA328" s="5"/>
      <c r="BC328" s="5"/>
      <c r="BD328" s="5"/>
      <c r="BF328" s="5"/>
      <c r="BK328" s="5"/>
      <c r="BW328" s="14"/>
      <c r="CD328" s="5"/>
      <c r="CF328" s="5"/>
    </row>
    <row r="329" spans="1:84" x14ac:dyDescent="0.3">
      <c r="A329" s="8"/>
      <c r="B329" s="8"/>
      <c r="D329" s="4"/>
      <c r="E329" s="4"/>
      <c r="G329" s="4"/>
      <c r="H329" s="18"/>
      <c r="I329" s="18"/>
      <c r="J329" s="18"/>
      <c r="K329" s="18"/>
      <c r="L329" s="111"/>
      <c r="M329" s="4"/>
      <c r="N329" s="4"/>
      <c r="O329" s="43"/>
      <c r="P329" s="8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14"/>
      <c r="AF329" s="5"/>
      <c r="AI329" s="5"/>
      <c r="AJ329" s="5"/>
      <c r="AN329" s="14"/>
      <c r="AO329" s="5"/>
      <c r="AP329" s="5"/>
      <c r="AR329" s="5"/>
      <c r="AU329" s="5"/>
      <c r="AV329" s="5"/>
      <c r="AW329" s="5"/>
      <c r="AZ329" s="5"/>
      <c r="BA329" s="5"/>
      <c r="BC329" s="5"/>
      <c r="BD329" s="5"/>
      <c r="BF329" s="5"/>
      <c r="BK329" s="5"/>
      <c r="BW329" s="14"/>
      <c r="CD329" s="5"/>
      <c r="CF329" s="5"/>
    </row>
    <row r="330" spans="1:84" x14ac:dyDescent="0.3">
      <c r="A330" s="8"/>
      <c r="B330" s="8"/>
      <c r="D330" s="4"/>
      <c r="E330" s="4"/>
      <c r="G330" s="4"/>
      <c r="H330" s="18"/>
      <c r="I330" s="18"/>
      <c r="J330" s="18"/>
      <c r="K330" s="18"/>
      <c r="L330" s="111"/>
      <c r="M330" s="4"/>
      <c r="N330" s="4"/>
      <c r="O330" s="43"/>
      <c r="P330" s="8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14"/>
      <c r="AF330" s="5"/>
      <c r="AI330" s="5"/>
      <c r="AJ330" s="5"/>
      <c r="AN330" s="14"/>
      <c r="AO330" s="5"/>
      <c r="AP330" s="5"/>
      <c r="AR330" s="5"/>
      <c r="AU330" s="5"/>
      <c r="AV330" s="5"/>
      <c r="AW330" s="5"/>
      <c r="AZ330" s="5"/>
      <c r="BA330" s="5"/>
      <c r="BC330" s="5"/>
      <c r="BD330" s="5"/>
      <c r="BF330" s="5"/>
      <c r="BK330" s="5"/>
      <c r="BW330" s="14"/>
      <c r="CD330" s="5"/>
      <c r="CF330" s="5"/>
    </row>
    <row r="331" spans="1:84" x14ac:dyDescent="0.3">
      <c r="A331" s="8"/>
      <c r="B331" s="8"/>
      <c r="D331" s="4"/>
      <c r="E331" s="4"/>
      <c r="G331" s="4"/>
      <c r="H331" s="18"/>
      <c r="I331" s="18"/>
      <c r="J331" s="18"/>
      <c r="K331" s="18"/>
      <c r="L331" s="111"/>
      <c r="M331" s="4"/>
      <c r="N331" s="4"/>
      <c r="O331" s="43"/>
      <c r="P331" s="8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14"/>
      <c r="AF331" s="5"/>
      <c r="AI331" s="5"/>
      <c r="AJ331" s="5"/>
      <c r="AN331" s="14"/>
      <c r="AO331" s="5"/>
      <c r="AP331" s="5"/>
      <c r="AR331" s="5"/>
      <c r="AU331" s="5"/>
      <c r="AV331" s="5"/>
      <c r="AW331" s="5"/>
      <c r="AZ331" s="5"/>
      <c r="BA331" s="5"/>
      <c r="BC331" s="5"/>
      <c r="BD331" s="5"/>
      <c r="BF331" s="5"/>
      <c r="BK331" s="5"/>
      <c r="BW331" s="14"/>
      <c r="CD331" s="5"/>
      <c r="CF331" s="5"/>
    </row>
    <row r="332" spans="1:84" x14ac:dyDescent="0.3">
      <c r="A332" s="8"/>
      <c r="B332" s="8"/>
      <c r="D332" s="4"/>
      <c r="E332" s="4"/>
      <c r="G332" s="4"/>
      <c r="H332" s="18"/>
      <c r="I332" s="18"/>
      <c r="J332" s="18"/>
      <c r="K332" s="18"/>
      <c r="L332" s="111"/>
      <c r="M332" s="4"/>
      <c r="N332" s="4"/>
      <c r="O332" s="43"/>
      <c r="P332" s="8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14"/>
      <c r="AF332" s="5"/>
      <c r="AI332" s="5"/>
      <c r="AJ332" s="5"/>
      <c r="AN332" s="14"/>
      <c r="AO332" s="5"/>
      <c r="AP332" s="5"/>
      <c r="AR332" s="5"/>
      <c r="AU332" s="5"/>
      <c r="AV332" s="5"/>
      <c r="AW332" s="5"/>
      <c r="AZ332" s="5"/>
      <c r="BA332" s="5"/>
      <c r="BC332" s="5"/>
      <c r="BD332" s="5"/>
      <c r="BF332" s="5"/>
      <c r="BK332" s="5"/>
      <c r="BW332" s="14"/>
      <c r="CD332" s="5"/>
      <c r="CF332" s="5"/>
    </row>
    <row r="333" spans="1:84" x14ac:dyDescent="0.3">
      <c r="A333" s="8"/>
      <c r="B333" s="8"/>
      <c r="D333" s="4"/>
      <c r="E333" s="4"/>
      <c r="G333" s="4"/>
      <c r="H333" s="18"/>
      <c r="I333" s="18"/>
      <c r="J333" s="18"/>
      <c r="K333" s="18"/>
      <c r="L333" s="111"/>
      <c r="M333" s="4"/>
      <c r="N333" s="4"/>
      <c r="O333" s="43"/>
      <c r="P333" s="8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14"/>
      <c r="AF333" s="5"/>
      <c r="AI333" s="5"/>
      <c r="AJ333" s="5"/>
      <c r="AN333" s="14"/>
      <c r="AO333" s="5"/>
      <c r="AP333" s="5"/>
      <c r="AR333" s="5"/>
      <c r="AU333" s="5"/>
      <c r="AV333" s="5"/>
      <c r="AW333" s="5"/>
      <c r="AZ333" s="5"/>
      <c r="BA333" s="5"/>
      <c r="BC333" s="5"/>
      <c r="BD333" s="5"/>
      <c r="BF333" s="5"/>
      <c r="BK333" s="5"/>
      <c r="BW333" s="14"/>
      <c r="CD333" s="5"/>
      <c r="CF333" s="5"/>
    </row>
    <row r="334" spans="1:84" x14ac:dyDescent="0.3">
      <c r="A334" s="8"/>
      <c r="B334" s="8"/>
      <c r="D334" s="4"/>
      <c r="E334" s="4"/>
      <c r="G334" s="4"/>
      <c r="H334" s="18"/>
      <c r="I334" s="18"/>
      <c r="J334" s="18"/>
      <c r="K334" s="18"/>
      <c r="L334" s="111"/>
      <c r="M334" s="4"/>
      <c r="N334" s="4"/>
      <c r="O334" s="43"/>
      <c r="P334" s="8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14"/>
      <c r="AF334" s="5"/>
      <c r="AI334" s="5"/>
      <c r="AJ334" s="5"/>
      <c r="AN334" s="14"/>
      <c r="AO334" s="5"/>
      <c r="AP334" s="5"/>
      <c r="AR334" s="5"/>
      <c r="AU334" s="5"/>
      <c r="AV334" s="5"/>
      <c r="AW334" s="5"/>
      <c r="AZ334" s="5"/>
      <c r="BA334" s="5"/>
      <c r="BC334" s="5"/>
      <c r="BD334" s="5"/>
      <c r="BF334" s="5"/>
      <c r="BK334" s="5"/>
      <c r="BW334" s="14"/>
      <c r="CD334" s="5"/>
      <c r="CF334" s="5"/>
    </row>
    <row r="335" spans="1:84" x14ac:dyDescent="0.3">
      <c r="A335" s="8"/>
      <c r="B335" s="8"/>
      <c r="D335" s="4"/>
      <c r="E335" s="4"/>
      <c r="G335" s="4"/>
      <c r="H335" s="18"/>
      <c r="I335" s="18"/>
      <c r="J335" s="18"/>
      <c r="K335" s="18"/>
      <c r="L335" s="111"/>
      <c r="M335" s="4"/>
      <c r="N335" s="4"/>
      <c r="O335" s="43"/>
      <c r="P335" s="8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14"/>
      <c r="AF335" s="5"/>
      <c r="AI335" s="5"/>
      <c r="AJ335" s="5"/>
      <c r="AN335" s="14"/>
      <c r="AO335" s="5"/>
      <c r="AP335" s="5"/>
      <c r="AR335" s="5"/>
      <c r="AU335" s="5"/>
      <c r="AV335" s="5"/>
      <c r="AW335" s="5"/>
      <c r="AZ335" s="5"/>
      <c r="BA335" s="5"/>
      <c r="BC335" s="5"/>
      <c r="BD335" s="5"/>
      <c r="BF335" s="5"/>
      <c r="BK335" s="5"/>
      <c r="BW335" s="14"/>
      <c r="CD335" s="5"/>
      <c r="CF335" s="5"/>
    </row>
    <row r="336" spans="1:84" x14ac:dyDescent="0.3">
      <c r="A336" s="8"/>
      <c r="B336" s="8"/>
      <c r="D336" s="4"/>
      <c r="E336" s="4"/>
      <c r="G336" s="4"/>
      <c r="H336" s="18"/>
      <c r="I336" s="18"/>
      <c r="J336" s="18"/>
      <c r="K336" s="18"/>
      <c r="L336" s="111"/>
      <c r="M336" s="4"/>
      <c r="N336" s="4"/>
      <c r="O336" s="43"/>
      <c r="P336" s="8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14"/>
      <c r="AF336" s="5"/>
      <c r="AI336" s="5"/>
      <c r="AJ336" s="5"/>
      <c r="AN336" s="14"/>
      <c r="AO336" s="5"/>
      <c r="AP336" s="5"/>
      <c r="AR336" s="5"/>
      <c r="AU336" s="5"/>
      <c r="AV336" s="5"/>
      <c r="AW336" s="5"/>
      <c r="AZ336" s="5"/>
      <c r="BA336" s="5"/>
      <c r="BC336" s="5"/>
      <c r="BD336" s="5"/>
      <c r="BF336" s="5"/>
      <c r="BK336" s="5"/>
      <c r="BW336" s="14"/>
      <c r="CD336" s="5"/>
      <c r="CF336" s="5"/>
    </row>
    <row r="337" spans="1:84" x14ac:dyDescent="0.3">
      <c r="A337" s="8"/>
      <c r="B337" s="8"/>
      <c r="D337" s="4"/>
      <c r="E337" s="4"/>
      <c r="G337" s="4"/>
      <c r="H337" s="18"/>
      <c r="I337" s="18"/>
      <c r="J337" s="18"/>
      <c r="K337" s="18"/>
      <c r="L337" s="111"/>
      <c r="M337" s="4"/>
      <c r="N337" s="4"/>
      <c r="O337" s="43"/>
      <c r="P337" s="8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14"/>
      <c r="AF337" s="5"/>
      <c r="AI337" s="5"/>
      <c r="AJ337" s="5"/>
      <c r="AN337" s="14"/>
      <c r="AO337" s="5"/>
      <c r="AP337" s="5"/>
      <c r="AR337" s="5"/>
      <c r="AU337" s="5"/>
      <c r="AV337" s="5"/>
      <c r="AW337" s="5"/>
      <c r="AZ337" s="5"/>
      <c r="BA337" s="5"/>
      <c r="BC337" s="5"/>
      <c r="BD337" s="5"/>
      <c r="BF337" s="5"/>
      <c r="BK337" s="5"/>
      <c r="BW337" s="14"/>
      <c r="CD337" s="5"/>
      <c r="CF337" s="5"/>
    </row>
    <row r="338" spans="1:84" x14ac:dyDescent="0.3">
      <c r="A338" s="8"/>
      <c r="B338" s="8"/>
      <c r="D338" s="4"/>
      <c r="E338" s="4"/>
      <c r="G338" s="4"/>
      <c r="H338" s="18"/>
      <c r="I338" s="18"/>
      <c r="J338" s="18"/>
      <c r="K338" s="18"/>
      <c r="L338" s="111"/>
      <c r="M338" s="4"/>
      <c r="N338" s="4"/>
      <c r="O338" s="43"/>
      <c r="P338" s="8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14"/>
      <c r="AF338" s="5"/>
      <c r="AI338" s="5"/>
      <c r="AJ338" s="5"/>
      <c r="AN338" s="14"/>
      <c r="AO338" s="5"/>
      <c r="AP338" s="5"/>
      <c r="AR338" s="5"/>
      <c r="AU338" s="5"/>
      <c r="AV338" s="5"/>
      <c r="AW338" s="5"/>
      <c r="AZ338" s="5"/>
      <c r="BA338" s="5"/>
      <c r="BC338" s="5"/>
      <c r="BD338" s="5"/>
      <c r="BF338" s="5"/>
      <c r="BK338" s="5"/>
      <c r="BW338" s="14"/>
      <c r="CD338" s="5"/>
      <c r="CF338" s="5"/>
    </row>
    <row r="339" spans="1:84" x14ac:dyDescent="0.3">
      <c r="A339" s="8"/>
      <c r="B339" s="8"/>
      <c r="D339" s="4"/>
      <c r="E339" s="4"/>
      <c r="G339" s="4"/>
      <c r="H339" s="18"/>
      <c r="I339" s="18"/>
      <c r="J339" s="18"/>
      <c r="K339" s="18"/>
      <c r="L339" s="111"/>
      <c r="M339" s="4"/>
      <c r="N339" s="4"/>
      <c r="O339" s="43"/>
      <c r="P339" s="8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14"/>
      <c r="AF339" s="5"/>
      <c r="AI339" s="5"/>
      <c r="AJ339" s="5"/>
      <c r="AN339" s="14"/>
      <c r="AO339" s="5"/>
      <c r="AP339" s="5"/>
      <c r="AR339" s="5"/>
      <c r="AU339" s="5"/>
      <c r="AV339" s="5"/>
      <c r="AW339" s="5"/>
      <c r="AZ339" s="5"/>
      <c r="BA339" s="5"/>
      <c r="BC339" s="5"/>
      <c r="BD339" s="5"/>
      <c r="BF339" s="5"/>
      <c r="BK339" s="5"/>
      <c r="BW339" s="14"/>
      <c r="CD339" s="5"/>
      <c r="CF339" s="5"/>
    </row>
    <row r="340" spans="1:84" x14ac:dyDescent="0.3">
      <c r="A340" s="8"/>
      <c r="B340" s="8"/>
      <c r="D340" s="4"/>
      <c r="E340" s="4"/>
      <c r="G340" s="4"/>
      <c r="H340" s="18"/>
      <c r="I340" s="18"/>
      <c r="J340" s="18"/>
      <c r="K340" s="18"/>
      <c r="L340" s="111"/>
      <c r="M340" s="4"/>
      <c r="N340" s="4"/>
      <c r="O340" s="43"/>
      <c r="P340" s="8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14"/>
      <c r="AF340" s="5"/>
      <c r="AI340" s="5"/>
      <c r="AJ340" s="5"/>
      <c r="AN340" s="14"/>
      <c r="AO340" s="5"/>
      <c r="AP340" s="5"/>
      <c r="AR340" s="5"/>
      <c r="AU340" s="5"/>
      <c r="AV340" s="5"/>
      <c r="AW340" s="5"/>
      <c r="AZ340" s="5"/>
      <c r="BA340" s="5"/>
      <c r="BC340" s="5"/>
      <c r="BD340" s="5"/>
      <c r="BF340" s="5"/>
      <c r="BK340" s="5"/>
      <c r="BW340" s="14"/>
      <c r="CD340" s="5"/>
      <c r="CF340" s="5"/>
    </row>
    <row r="341" spans="1:84" x14ac:dyDescent="0.3">
      <c r="A341" s="8"/>
      <c r="B341" s="8"/>
      <c r="D341" s="4"/>
      <c r="E341" s="4"/>
      <c r="G341" s="4"/>
      <c r="H341" s="18"/>
      <c r="I341" s="18"/>
      <c r="J341" s="18"/>
      <c r="K341" s="18"/>
      <c r="L341" s="111"/>
      <c r="M341" s="4"/>
      <c r="N341" s="4"/>
      <c r="O341" s="43"/>
      <c r="P341" s="8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14"/>
      <c r="AF341" s="5"/>
      <c r="AI341" s="5"/>
      <c r="AJ341" s="5"/>
      <c r="AN341" s="14"/>
      <c r="AO341" s="5"/>
      <c r="AP341" s="5"/>
      <c r="AR341" s="5"/>
      <c r="AU341" s="5"/>
      <c r="AV341" s="5"/>
      <c r="AW341" s="5"/>
      <c r="AZ341" s="5"/>
      <c r="BA341" s="5"/>
      <c r="BC341" s="5"/>
      <c r="BD341" s="5"/>
      <c r="BF341" s="5"/>
      <c r="BK341" s="5"/>
      <c r="BW341" s="14"/>
      <c r="CD341" s="5"/>
      <c r="CF341" s="5"/>
    </row>
    <row r="342" spans="1:84" x14ac:dyDescent="0.3">
      <c r="A342" s="8"/>
      <c r="B342" s="8"/>
      <c r="D342" s="4"/>
      <c r="E342" s="4"/>
      <c r="G342" s="4"/>
      <c r="H342" s="18"/>
      <c r="I342" s="18"/>
      <c r="J342" s="18"/>
      <c r="K342" s="18"/>
      <c r="L342" s="111"/>
      <c r="M342" s="4"/>
      <c r="N342" s="4"/>
      <c r="O342" s="43"/>
      <c r="P342" s="8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14"/>
      <c r="AF342" s="5"/>
      <c r="AI342" s="5"/>
      <c r="AJ342" s="5"/>
      <c r="AN342" s="14"/>
      <c r="AO342" s="5"/>
      <c r="AP342" s="5"/>
      <c r="AR342" s="5"/>
      <c r="AU342" s="5"/>
      <c r="AV342" s="5"/>
      <c r="AW342" s="5"/>
      <c r="AZ342" s="5"/>
      <c r="BA342" s="5"/>
      <c r="BC342" s="5"/>
      <c r="BD342" s="5"/>
      <c r="BF342" s="5"/>
      <c r="BK342" s="5"/>
      <c r="BW342" s="14"/>
      <c r="CD342" s="5"/>
      <c r="CF342" s="5"/>
    </row>
    <row r="343" spans="1:84" x14ac:dyDescent="0.3">
      <c r="A343" s="8"/>
      <c r="B343" s="8"/>
      <c r="D343" s="4"/>
      <c r="E343" s="4"/>
      <c r="G343" s="4"/>
      <c r="H343" s="18"/>
      <c r="I343" s="18"/>
      <c r="J343" s="18"/>
      <c r="K343" s="18"/>
      <c r="L343" s="111"/>
      <c r="M343" s="4"/>
      <c r="N343" s="4"/>
      <c r="O343" s="43"/>
      <c r="P343" s="8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14"/>
      <c r="AF343" s="5"/>
      <c r="AI343" s="5"/>
      <c r="AJ343" s="5"/>
      <c r="AN343" s="14"/>
      <c r="AO343" s="5"/>
      <c r="AP343" s="5"/>
      <c r="AR343" s="5"/>
      <c r="AU343" s="5"/>
      <c r="AV343" s="5"/>
      <c r="AW343" s="5"/>
      <c r="AZ343" s="5"/>
      <c r="BA343" s="5"/>
      <c r="BC343" s="5"/>
      <c r="BD343" s="5"/>
      <c r="BF343" s="5"/>
      <c r="BK343" s="5"/>
      <c r="BW343" s="14"/>
      <c r="CD343" s="5"/>
      <c r="CF343" s="5"/>
    </row>
    <row r="344" spans="1:84" x14ac:dyDescent="0.3">
      <c r="A344" s="8"/>
      <c r="B344" s="8"/>
      <c r="D344" s="4"/>
      <c r="E344" s="4"/>
      <c r="G344" s="4"/>
      <c r="H344" s="18"/>
      <c r="I344" s="18"/>
      <c r="J344" s="18"/>
      <c r="K344" s="18"/>
      <c r="L344" s="111"/>
      <c r="M344" s="4"/>
      <c r="N344" s="4"/>
      <c r="O344" s="43"/>
      <c r="P344" s="8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14"/>
      <c r="AF344" s="5"/>
      <c r="AI344" s="5"/>
      <c r="AJ344" s="5"/>
      <c r="AN344" s="14"/>
      <c r="AO344" s="5"/>
      <c r="AP344" s="5"/>
      <c r="AR344" s="5"/>
      <c r="AU344" s="5"/>
      <c r="AV344" s="5"/>
      <c r="AW344" s="5"/>
      <c r="AZ344" s="5"/>
      <c r="BA344" s="5"/>
      <c r="BC344" s="5"/>
      <c r="BD344" s="5"/>
      <c r="BF344" s="5"/>
      <c r="BK344" s="5"/>
      <c r="BW344" s="14"/>
      <c r="CD344" s="5"/>
      <c r="CF344" s="5"/>
    </row>
    <row r="345" spans="1:84" x14ac:dyDescent="0.3">
      <c r="A345" s="8"/>
      <c r="B345" s="8"/>
      <c r="D345" s="4"/>
      <c r="E345" s="4"/>
      <c r="G345" s="4"/>
      <c r="H345" s="18"/>
      <c r="I345" s="18"/>
      <c r="J345" s="18"/>
      <c r="K345" s="18"/>
      <c r="L345" s="111"/>
      <c r="M345" s="4"/>
      <c r="N345" s="4"/>
      <c r="O345" s="43"/>
      <c r="P345" s="8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14"/>
      <c r="AF345" s="5"/>
      <c r="AI345" s="5"/>
      <c r="AJ345" s="5"/>
      <c r="AN345" s="14"/>
      <c r="AO345" s="5"/>
      <c r="AP345" s="5"/>
      <c r="AR345" s="5"/>
      <c r="AU345" s="5"/>
      <c r="AV345" s="5"/>
      <c r="AW345" s="5"/>
      <c r="AZ345" s="5"/>
      <c r="BA345" s="5"/>
      <c r="BC345" s="5"/>
      <c r="BD345" s="5"/>
      <c r="BF345" s="5"/>
      <c r="BK345" s="5"/>
      <c r="BW345" s="14"/>
      <c r="CD345" s="5"/>
      <c r="CF345" s="5"/>
    </row>
    <row r="346" spans="1:84" x14ac:dyDescent="0.3">
      <c r="A346" s="8"/>
      <c r="B346" s="8"/>
      <c r="D346" s="4"/>
      <c r="E346" s="4"/>
      <c r="G346" s="4"/>
      <c r="H346" s="18"/>
      <c r="I346" s="18"/>
      <c r="J346" s="18"/>
      <c r="K346" s="18"/>
      <c r="L346" s="111"/>
      <c r="M346" s="4"/>
      <c r="N346" s="4"/>
      <c r="O346" s="43"/>
      <c r="P346" s="8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14"/>
      <c r="AF346" s="5"/>
      <c r="AI346" s="5"/>
      <c r="AJ346" s="5"/>
      <c r="AN346" s="14"/>
      <c r="AO346" s="5"/>
      <c r="AP346" s="5"/>
      <c r="AR346" s="5"/>
      <c r="AU346" s="5"/>
      <c r="AV346" s="5"/>
      <c r="AW346" s="5"/>
      <c r="AZ346" s="5"/>
      <c r="BA346" s="5"/>
      <c r="BC346" s="5"/>
      <c r="BD346" s="5"/>
      <c r="BF346" s="5"/>
      <c r="BK346" s="5"/>
      <c r="BW346" s="14"/>
      <c r="CD346" s="5"/>
      <c r="CF346" s="5"/>
    </row>
    <row r="347" spans="1:84" x14ac:dyDescent="0.3">
      <c r="A347" s="8"/>
      <c r="B347" s="8"/>
      <c r="D347" s="4"/>
      <c r="E347" s="4"/>
      <c r="G347" s="4"/>
      <c r="H347" s="18"/>
      <c r="I347" s="18"/>
      <c r="J347" s="18"/>
      <c r="K347" s="18"/>
      <c r="L347" s="111"/>
      <c r="M347" s="4"/>
      <c r="N347" s="4"/>
      <c r="O347" s="43"/>
      <c r="P347" s="8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14"/>
      <c r="AF347" s="5"/>
      <c r="AI347" s="5"/>
      <c r="AJ347" s="5"/>
      <c r="AN347" s="14"/>
      <c r="AO347" s="5"/>
      <c r="AP347" s="5"/>
      <c r="AR347" s="5"/>
      <c r="AU347" s="5"/>
      <c r="AV347" s="5"/>
      <c r="AW347" s="5"/>
      <c r="AZ347" s="5"/>
      <c r="BA347" s="5"/>
      <c r="BC347" s="5"/>
      <c r="BD347" s="5"/>
      <c r="BF347" s="5"/>
      <c r="BK347" s="5"/>
      <c r="BW347" s="14"/>
      <c r="CD347" s="5"/>
      <c r="CF347" s="5"/>
    </row>
    <row r="348" spans="1:84" x14ac:dyDescent="0.3">
      <c r="A348" s="8"/>
      <c r="B348" s="8"/>
      <c r="D348" s="4"/>
      <c r="E348" s="4"/>
      <c r="G348" s="4"/>
      <c r="H348" s="18"/>
      <c r="I348" s="18"/>
      <c r="J348" s="18"/>
      <c r="K348" s="18"/>
      <c r="L348" s="111"/>
      <c r="M348" s="4"/>
      <c r="N348" s="4"/>
      <c r="O348" s="43"/>
      <c r="P348" s="8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14"/>
      <c r="AF348" s="5"/>
      <c r="AI348" s="5"/>
      <c r="AJ348" s="5"/>
      <c r="AN348" s="14"/>
      <c r="AO348" s="5"/>
      <c r="AP348" s="5"/>
      <c r="AR348" s="5"/>
      <c r="AU348" s="5"/>
      <c r="AV348" s="5"/>
      <c r="AW348" s="5"/>
      <c r="AZ348" s="5"/>
      <c r="BA348" s="5"/>
      <c r="BC348" s="5"/>
      <c r="BD348" s="5"/>
      <c r="BF348" s="5"/>
      <c r="BK348" s="5"/>
      <c r="BW348" s="14"/>
      <c r="CD348" s="5"/>
      <c r="CF348" s="5"/>
    </row>
    <row r="349" spans="1:84" x14ac:dyDescent="0.3">
      <c r="A349" s="8"/>
      <c r="B349" s="8"/>
      <c r="D349" s="4"/>
      <c r="E349" s="4"/>
      <c r="G349" s="4"/>
      <c r="H349" s="18"/>
      <c r="I349" s="18"/>
      <c r="J349" s="18"/>
      <c r="K349" s="18"/>
      <c r="L349" s="111"/>
      <c r="M349" s="4"/>
      <c r="N349" s="4"/>
      <c r="O349" s="43"/>
      <c r="P349" s="8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14"/>
      <c r="AF349" s="5"/>
      <c r="AI349" s="5"/>
      <c r="AJ349" s="5"/>
      <c r="AN349" s="14"/>
      <c r="AO349" s="5"/>
      <c r="AP349" s="5"/>
      <c r="AR349" s="5"/>
      <c r="AU349" s="5"/>
      <c r="AV349" s="5"/>
      <c r="AW349" s="5"/>
      <c r="AZ349" s="5"/>
      <c r="BA349" s="5"/>
      <c r="BC349" s="5"/>
      <c r="BD349" s="5"/>
      <c r="BF349" s="5"/>
      <c r="BK349" s="5"/>
      <c r="BW349" s="14"/>
      <c r="CD349" s="5"/>
      <c r="CF349" s="5"/>
    </row>
    <row r="350" spans="1:84" x14ac:dyDescent="0.3">
      <c r="A350" s="8"/>
      <c r="B350" s="8"/>
      <c r="D350" s="4"/>
      <c r="E350" s="4"/>
      <c r="G350" s="4"/>
      <c r="H350" s="18"/>
      <c r="I350" s="18"/>
      <c r="J350" s="18"/>
      <c r="K350" s="18"/>
      <c r="L350" s="111"/>
      <c r="M350" s="4"/>
      <c r="N350" s="4"/>
      <c r="O350" s="43"/>
      <c r="P350" s="8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14"/>
      <c r="AF350" s="5"/>
      <c r="AI350" s="5"/>
      <c r="AJ350" s="5"/>
      <c r="AN350" s="14"/>
      <c r="AO350" s="5"/>
      <c r="AP350" s="5"/>
      <c r="AR350" s="5"/>
      <c r="AU350" s="5"/>
      <c r="AV350" s="5"/>
      <c r="AW350" s="5"/>
      <c r="AZ350" s="5"/>
      <c r="BA350" s="5"/>
      <c r="BC350" s="5"/>
      <c r="BD350" s="5"/>
      <c r="BF350" s="5"/>
      <c r="BK350" s="5"/>
      <c r="BW350" s="14"/>
      <c r="CD350" s="5"/>
      <c r="CF350" s="5"/>
    </row>
    <row r="351" spans="1:84" x14ac:dyDescent="0.3">
      <c r="A351" s="8"/>
      <c r="B351" s="8"/>
      <c r="D351" s="4"/>
      <c r="E351" s="4"/>
      <c r="G351" s="4"/>
      <c r="H351" s="18"/>
      <c r="I351" s="18"/>
      <c r="J351" s="18"/>
      <c r="K351" s="18"/>
      <c r="L351" s="111"/>
      <c r="M351" s="4"/>
      <c r="N351" s="4"/>
      <c r="O351" s="43"/>
      <c r="P351" s="8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14"/>
      <c r="AF351" s="5"/>
      <c r="AI351" s="5"/>
      <c r="AJ351" s="5"/>
      <c r="AN351" s="14"/>
      <c r="AO351" s="5"/>
      <c r="AP351" s="5"/>
      <c r="AR351" s="5"/>
      <c r="AU351" s="5"/>
      <c r="AV351" s="5"/>
      <c r="AW351" s="5"/>
      <c r="AZ351" s="5"/>
      <c r="BA351" s="5"/>
      <c r="BC351" s="5"/>
      <c r="BD351" s="5"/>
      <c r="BF351" s="5"/>
      <c r="BK351" s="5"/>
      <c r="BW351" s="14"/>
      <c r="CD351" s="5"/>
      <c r="CF351" s="5"/>
    </row>
    <row r="352" spans="1:84" x14ac:dyDescent="0.3">
      <c r="A352" s="8"/>
      <c r="B352" s="8"/>
      <c r="D352" s="4"/>
      <c r="E352" s="4"/>
      <c r="G352" s="4"/>
      <c r="H352" s="18"/>
      <c r="I352" s="18"/>
      <c r="J352" s="18"/>
      <c r="K352" s="18"/>
      <c r="L352" s="111"/>
      <c r="M352" s="4"/>
      <c r="N352" s="4"/>
      <c r="O352" s="43"/>
      <c r="P352" s="8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14"/>
      <c r="AF352" s="5"/>
      <c r="AI352" s="5"/>
      <c r="AJ352" s="5"/>
      <c r="AN352" s="14"/>
      <c r="AO352" s="5"/>
      <c r="AP352" s="5"/>
      <c r="AR352" s="5"/>
      <c r="AU352" s="5"/>
      <c r="AV352" s="5"/>
      <c r="AW352" s="5"/>
      <c r="AZ352" s="5"/>
      <c r="BA352" s="5"/>
      <c r="BC352" s="5"/>
      <c r="BD352" s="5"/>
      <c r="BF352" s="5"/>
      <c r="BK352" s="5"/>
      <c r="BW352" s="14"/>
      <c r="CD352" s="5"/>
      <c r="CF352" s="5"/>
    </row>
    <row r="353" spans="1:84" x14ac:dyDescent="0.3">
      <c r="A353" s="8"/>
      <c r="B353" s="8"/>
      <c r="D353" s="4"/>
      <c r="E353" s="4"/>
      <c r="G353" s="4"/>
      <c r="H353" s="18"/>
      <c r="I353" s="18"/>
      <c r="J353" s="18"/>
      <c r="K353" s="18"/>
      <c r="L353" s="111"/>
      <c r="M353" s="4"/>
      <c r="N353" s="4"/>
      <c r="O353" s="43"/>
      <c r="P353" s="8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14"/>
      <c r="AF353" s="5"/>
      <c r="AI353" s="5"/>
      <c r="AJ353" s="5"/>
      <c r="AN353" s="14"/>
      <c r="AO353" s="5"/>
      <c r="AP353" s="5"/>
      <c r="AR353" s="5"/>
      <c r="AU353" s="5"/>
      <c r="AV353" s="5"/>
      <c r="AW353" s="5"/>
      <c r="AZ353" s="5"/>
      <c r="BA353" s="5"/>
      <c r="BC353" s="5"/>
      <c r="BD353" s="5"/>
      <c r="BF353" s="5"/>
      <c r="BK353" s="5"/>
      <c r="BW353" s="14"/>
      <c r="CD353" s="5"/>
      <c r="CF353" s="5"/>
    </row>
    <row r="354" spans="1:84" x14ac:dyDescent="0.3">
      <c r="A354" s="8"/>
      <c r="B354" s="8"/>
      <c r="D354" s="4"/>
      <c r="E354" s="4"/>
      <c r="G354" s="4"/>
      <c r="H354" s="18"/>
      <c r="I354" s="18"/>
      <c r="J354" s="18"/>
      <c r="K354" s="18"/>
      <c r="L354" s="111"/>
      <c r="M354" s="4"/>
      <c r="N354" s="4"/>
      <c r="O354" s="43"/>
      <c r="P354" s="8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14"/>
      <c r="AF354" s="5"/>
      <c r="AI354" s="5"/>
      <c r="AJ354" s="5"/>
      <c r="AN354" s="14"/>
      <c r="AO354" s="5"/>
      <c r="AP354" s="5"/>
      <c r="AR354" s="5"/>
      <c r="AU354" s="5"/>
      <c r="AV354" s="5"/>
      <c r="AW354" s="5"/>
      <c r="AZ354" s="5"/>
      <c r="BA354" s="5"/>
      <c r="BC354" s="5"/>
      <c r="BD354" s="5"/>
      <c r="BF354" s="5"/>
      <c r="BK354" s="5"/>
      <c r="BW354" s="14"/>
      <c r="CD354" s="5"/>
      <c r="CF354" s="5"/>
    </row>
    <row r="355" spans="1:84" x14ac:dyDescent="0.3">
      <c r="A355" s="8"/>
      <c r="B355" s="8"/>
      <c r="D355" s="4"/>
      <c r="E355" s="4"/>
      <c r="G355" s="4"/>
      <c r="H355" s="18"/>
      <c r="I355" s="18"/>
      <c r="J355" s="18"/>
      <c r="K355" s="18"/>
      <c r="L355" s="111"/>
      <c r="M355" s="4"/>
      <c r="N355" s="4"/>
      <c r="O355" s="43"/>
      <c r="P355" s="8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14"/>
      <c r="AF355" s="5"/>
      <c r="AI355" s="5"/>
      <c r="AJ355" s="5"/>
      <c r="AN355" s="14"/>
      <c r="AO355" s="5"/>
      <c r="AP355" s="5"/>
      <c r="AR355" s="5"/>
      <c r="AU355" s="5"/>
      <c r="AV355" s="5"/>
      <c r="AW355" s="5"/>
      <c r="AZ355" s="5"/>
      <c r="BA355" s="5"/>
      <c r="BC355" s="5"/>
      <c r="BD355" s="5"/>
      <c r="BF355" s="5"/>
      <c r="BK355" s="5"/>
      <c r="BW355" s="14"/>
      <c r="CD355" s="5"/>
      <c r="CF355" s="5"/>
    </row>
    <row r="356" spans="1:84" x14ac:dyDescent="0.3">
      <c r="A356" s="8"/>
      <c r="B356" s="8"/>
      <c r="D356" s="4"/>
      <c r="E356" s="4"/>
      <c r="G356" s="4"/>
      <c r="H356" s="18"/>
      <c r="I356" s="18"/>
      <c r="J356" s="18"/>
      <c r="K356" s="18"/>
      <c r="L356" s="111"/>
      <c r="M356" s="4"/>
      <c r="N356" s="4"/>
      <c r="O356" s="43"/>
      <c r="P356" s="8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14"/>
      <c r="AF356" s="5"/>
      <c r="AI356" s="5"/>
      <c r="AJ356" s="5"/>
      <c r="AN356" s="14"/>
      <c r="AO356" s="5"/>
      <c r="AP356" s="5"/>
      <c r="AR356" s="5"/>
      <c r="AU356" s="5"/>
      <c r="AV356" s="5"/>
      <c r="AW356" s="5"/>
      <c r="AZ356" s="5"/>
      <c r="BA356" s="5"/>
      <c r="BC356" s="5"/>
      <c r="BD356" s="5"/>
      <c r="BF356" s="5"/>
      <c r="BK356" s="5"/>
      <c r="BW356" s="14"/>
      <c r="CD356" s="5"/>
      <c r="CF356" s="5"/>
    </row>
    <row r="357" spans="1:84" x14ac:dyDescent="0.3">
      <c r="A357" s="8"/>
      <c r="B357" s="8"/>
      <c r="D357" s="4"/>
      <c r="E357" s="4"/>
      <c r="G357" s="4"/>
      <c r="H357" s="18"/>
      <c r="I357" s="18"/>
      <c r="J357" s="18"/>
      <c r="K357" s="18"/>
      <c r="L357" s="111"/>
      <c r="M357" s="4"/>
      <c r="N357" s="4"/>
      <c r="O357" s="43"/>
      <c r="P357" s="8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14"/>
      <c r="AF357" s="5"/>
      <c r="AI357" s="5"/>
      <c r="AJ357" s="5"/>
      <c r="AN357" s="14"/>
      <c r="AO357" s="5"/>
      <c r="AP357" s="5"/>
      <c r="AR357" s="5"/>
      <c r="AU357" s="5"/>
      <c r="AV357" s="5"/>
      <c r="AW357" s="5"/>
      <c r="AZ357" s="5"/>
      <c r="BA357" s="5"/>
      <c r="BC357" s="5"/>
      <c r="BD357" s="5"/>
      <c r="BF357" s="5"/>
      <c r="BK357" s="5"/>
      <c r="BW357" s="14"/>
      <c r="CD357" s="5"/>
      <c r="CF357" s="5"/>
    </row>
    <row r="358" spans="1:84" x14ac:dyDescent="0.3">
      <c r="A358" s="8"/>
      <c r="B358" s="8"/>
      <c r="D358" s="4"/>
      <c r="E358" s="4"/>
      <c r="G358" s="4"/>
      <c r="H358" s="18"/>
      <c r="I358" s="18"/>
      <c r="J358" s="18"/>
      <c r="K358" s="18"/>
      <c r="L358" s="111"/>
      <c r="M358" s="4"/>
      <c r="N358" s="4"/>
      <c r="O358" s="43"/>
      <c r="P358" s="8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14"/>
      <c r="AF358" s="5"/>
      <c r="AI358" s="5"/>
      <c r="AJ358" s="5"/>
      <c r="AN358" s="14"/>
      <c r="AO358" s="5"/>
      <c r="AP358" s="5"/>
      <c r="AR358" s="5"/>
      <c r="AU358" s="5"/>
      <c r="AV358" s="5"/>
      <c r="AW358" s="5"/>
      <c r="AZ358" s="5"/>
      <c r="BA358" s="5"/>
      <c r="BC358" s="5"/>
      <c r="BD358" s="5"/>
      <c r="BF358" s="5"/>
      <c r="BK358" s="5"/>
      <c r="BW358" s="14"/>
      <c r="CD358" s="5"/>
      <c r="CF358" s="5"/>
    </row>
    <row r="359" spans="1:84" x14ac:dyDescent="0.3">
      <c r="A359" s="8"/>
      <c r="B359" s="8"/>
      <c r="D359" s="4"/>
      <c r="E359" s="4"/>
      <c r="G359" s="4"/>
      <c r="H359" s="18"/>
      <c r="I359" s="18"/>
      <c r="J359" s="18"/>
      <c r="K359" s="18"/>
      <c r="L359" s="111"/>
      <c r="M359" s="4"/>
      <c r="N359" s="4"/>
      <c r="O359" s="43"/>
      <c r="P359" s="8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14"/>
      <c r="AF359" s="5"/>
      <c r="AI359" s="5"/>
      <c r="AJ359" s="5"/>
      <c r="AN359" s="14"/>
      <c r="AO359" s="5"/>
      <c r="AP359" s="5"/>
      <c r="AR359" s="5"/>
      <c r="AU359" s="5"/>
      <c r="AV359" s="5"/>
      <c r="AW359" s="5"/>
      <c r="AZ359" s="5"/>
      <c r="BA359" s="5"/>
      <c r="BC359" s="5"/>
      <c r="BD359" s="5"/>
      <c r="BF359" s="5"/>
      <c r="BK359" s="5"/>
      <c r="BW359" s="14"/>
      <c r="CD359" s="5"/>
      <c r="CF359" s="5"/>
    </row>
    <row r="360" spans="1:84" x14ac:dyDescent="0.3">
      <c r="A360" s="8"/>
      <c r="B360" s="8"/>
      <c r="D360" s="4"/>
      <c r="E360" s="4"/>
      <c r="G360" s="4"/>
      <c r="H360" s="18"/>
      <c r="I360" s="18"/>
      <c r="J360" s="18"/>
      <c r="K360" s="18"/>
      <c r="L360" s="111"/>
      <c r="M360" s="4"/>
      <c r="N360" s="4"/>
      <c r="O360" s="43"/>
      <c r="P360" s="8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14"/>
      <c r="AF360" s="5"/>
      <c r="AI360" s="5"/>
      <c r="AJ360" s="5"/>
      <c r="AN360" s="14"/>
      <c r="AO360" s="5"/>
      <c r="AP360" s="5"/>
      <c r="AR360" s="5"/>
      <c r="AU360" s="5"/>
      <c r="AV360" s="5"/>
      <c r="AW360" s="5"/>
      <c r="AZ360" s="5"/>
      <c r="BA360" s="5"/>
      <c r="BC360" s="5"/>
      <c r="BD360" s="5"/>
      <c r="BF360" s="5"/>
      <c r="BK360" s="5"/>
      <c r="BW360" s="14"/>
      <c r="CD360" s="5"/>
      <c r="CF360" s="5"/>
    </row>
    <row r="361" spans="1:84" x14ac:dyDescent="0.3">
      <c r="A361" s="8"/>
      <c r="B361" s="8"/>
      <c r="D361" s="4"/>
      <c r="E361" s="4"/>
      <c r="G361" s="4"/>
      <c r="H361" s="18"/>
      <c r="I361" s="18"/>
      <c r="J361" s="18"/>
      <c r="K361" s="18"/>
      <c r="L361" s="111"/>
      <c r="M361" s="4"/>
      <c r="N361" s="4"/>
      <c r="O361" s="43"/>
      <c r="P361" s="8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14"/>
      <c r="AF361" s="5"/>
      <c r="AI361" s="5"/>
      <c r="AJ361" s="5"/>
      <c r="AN361" s="14"/>
      <c r="AO361" s="5"/>
      <c r="AP361" s="5"/>
      <c r="AR361" s="5"/>
      <c r="AU361" s="5"/>
      <c r="AV361" s="5"/>
      <c r="AW361" s="5"/>
      <c r="AZ361" s="5"/>
      <c r="BA361" s="5"/>
      <c r="BC361" s="5"/>
      <c r="BD361" s="5"/>
      <c r="BF361" s="5"/>
      <c r="BK361" s="5"/>
      <c r="BW361" s="14"/>
      <c r="CD361" s="5"/>
      <c r="CF361" s="5"/>
    </row>
    <row r="362" spans="1:84" x14ac:dyDescent="0.3">
      <c r="A362" s="8"/>
      <c r="B362" s="8"/>
      <c r="D362" s="4"/>
      <c r="E362" s="4"/>
      <c r="G362" s="4"/>
      <c r="H362" s="18"/>
      <c r="I362" s="18"/>
      <c r="J362" s="18"/>
      <c r="K362" s="18"/>
      <c r="L362" s="111"/>
      <c r="M362" s="4"/>
      <c r="N362" s="4"/>
      <c r="O362" s="43"/>
      <c r="P362" s="8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14"/>
      <c r="AF362" s="5"/>
      <c r="AI362" s="5"/>
      <c r="AJ362" s="5"/>
      <c r="AN362" s="14"/>
      <c r="AO362" s="5"/>
      <c r="AP362" s="5"/>
      <c r="AR362" s="5"/>
      <c r="AU362" s="5"/>
      <c r="AV362" s="5"/>
      <c r="AW362" s="5"/>
      <c r="AZ362" s="5"/>
      <c r="BA362" s="5"/>
      <c r="BC362" s="5"/>
      <c r="BD362" s="5"/>
      <c r="BF362" s="5"/>
      <c r="BK362" s="5"/>
      <c r="BW362" s="14"/>
      <c r="CD362" s="5"/>
      <c r="CF362" s="5"/>
    </row>
    <row r="363" spans="1:84" x14ac:dyDescent="0.3">
      <c r="A363" s="8"/>
      <c r="B363" s="8"/>
      <c r="D363" s="4"/>
      <c r="E363" s="4"/>
      <c r="G363" s="4"/>
      <c r="H363" s="18"/>
      <c r="I363" s="18"/>
      <c r="J363" s="18"/>
      <c r="K363" s="18"/>
      <c r="L363" s="111"/>
      <c r="M363" s="4"/>
      <c r="N363" s="4"/>
      <c r="O363" s="43"/>
      <c r="P363" s="8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14"/>
      <c r="AF363" s="5"/>
      <c r="AI363" s="5"/>
      <c r="AJ363" s="5"/>
      <c r="AN363" s="14"/>
      <c r="AO363" s="5"/>
      <c r="AP363" s="5"/>
      <c r="AR363" s="5"/>
      <c r="AU363" s="5"/>
      <c r="AV363" s="5"/>
      <c r="AW363" s="5"/>
      <c r="AZ363" s="5"/>
      <c r="BA363" s="5"/>
      <c r="BC363" s="5"/>
      <c r="BD363" s="5"/>
      <c r="BF363" s="5"/>
      <c r="BK363" s="5"/>
      <c r="BW363" s="14"/>
      <c r="CD363" s="5"/>
      <c r="CF363" s="5"/>
    </row>
    <row r="364" spans="1:84" x14ac:dyDescent="0.3">
      <c r="A364" s="8"/>
      <c r="B364" s="8"/>
      <c r="D364" s="4"/>
      <c r="E364" s="4"/>
      <c r="G364" s="4"/>
      <c r="H364" s="18"/>
      <c r="I364" s="18"/>
      <c r="J364" s="18"/>
      <c r="K364" s="18"/>
      <c r="L364" s="111"/>
      <c r="M364" s="4"/>
      <c r="N364" s="4"/>
      <c r="O364" s="43"/>
      <c r="P364" s="8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14"/>
      <c r="AF364" s="5"/>
      <c r="AI364" s="5"/>
      <c r="AJ364" s="5"/>
      <c r="AN364" s="14"/>
      <c r="AO364" s="5"/>
      <c r="AP364" s="5"/>
      <c r="AR364" s="5"/>
      <c r="AU364" s="5"/>
      <c r="AV364" s="5"/>
      <c r="AW364" s="5"/>
      <c r="AZ364" s="5"/>
      <c r="BA364" s="5"/>
      <c r="BC364" s="5"/>
      <c r="BD364" s="5"/>
      <c r="BF364" s="5"/>
      <c r="BK364" s="5"/>
      <c r="BW364" s="14"/>
      <c r="CD364" s="5"/>
      <c r="CF364" s="5"/>
    </row>
    <row r="365" spans="1:84" x14ac:dyDescent="0.3">
      <c r="A365" s="8"/>
      <c r="B365" s="8"/>
      <c r="D365" s="4"/>
      <c r="E365" s="4"/>
      <c r="G365" s="4"/>
      <c r="H365" s="18"/>
      <c r="I365" s="18"/>
      <c r="J365" s="18"/>
      <c r="K365" s="18"/>
      <c r="L365" s="111"/>
      <c r="M365" s="4"/>
      <c r="N365" s="4"/>
      <c r="O365" s="43"/>
      <c r="P365" s="8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14"/>
      <c r="AF365" s="5"/>
      <c r="AI365" s="5"/>
      <c r="AJ365" s="5"/>
      <c r="AN365" s="14"/>
      <c r="AO365" s="5"/>
      <c r="AP365" s="5"/>
      <c r="AR365" s="5"/>
      <c r="AU365" s="5"/>
      <c r="AV365" s="5"/>
      <c r="AW365" s="5"/>
      <c r="AZ365" s="5"/>
      <c r="BA365" s="5"/>
      <c r="BC365" s="5"/>
      <c r="BD365" s="5"/>
      <c r="BF365" s="5"/>
      <c r="BK365" s="5"/>
      <c r="BW365" s="14"/>
      <c r="CD365" s="5"/>
      <c r="CF365" s="5"/>
    </row>
    <row r="366" spans="1:84" x14ac:dyDescent="0.3">
      <c r="A366" s="8"/>
      <c r="B366" s="8"/>
      <c r="D366" s="4"/>
      <c r="E366" s="4"/>
      <c r="G366" s="4"/>
      <c r="H366" s="18"/>
      <c r="I366" s="18"/>
      <c r="J366" s="18"/>
      <c r="K366" s="18"/>
      <c r="L366" s="111"/>
      <c r="M366" s="4"/>
      <c r="N366" s="4"/>
      <c r="O366" s="43"/>
      <c r="P366" s="8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14"/>
      <c r="AF366" s="5"/>
      <c r="AI366" s="5"/>
      <c r="AJ366" s="5"/>
      <c r="AN366" s="14"/>
      <c r="AO366" s="5"/>
      <c r="AP366" s="5"/>
      <c r="AR366" s="5"/>
      <c r="AU366" s="5"/>
      <c r="AV366" s="5"/>
      <c r="AW366" s="5"/>
      <c r="AZ366" s="5"/>
      <c r="BA366" s="5"/>
      <c r="BC366" s="5"/>
      <c r="BD366" s="5"/>
      <c r="BF366" s="5"/>
      <c r="BK366" s="5"/>
      <c r="BW366" s="14"/>
      <c r="CD366" s="5"/>
      <c r="CF366" s="5"/>
    </row>
    <row r="367" spans="1:84" x14ac:dyDescent="0.3">
      <c r="A367" s="8"/>
      <c r="B367" s="8"/>
      <c r="D367" s="4"/>
      <c r="E367" s="4"/>
      <c r="G367" s="4"/>
      <c r="H367" s="18"/>
      <c r="I367" s="18"/>
      <c r="J367" s="18"/>
      <c r="K367" s="18"/>
      <c r="L367" s="111"/>
      <c r="M367" s="4"/>
      <c r="N367" s="4"/>
      <c r="O367" s="43"/>
      <c r="P367" s="8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14"/>
      <c r="AF367" s="5"/>
      <c r="AI367" s="5"/>
      <c r="AJ367" s="5"/>
      <c r="AN367" s="14"/>
      <c r="AO367" s="5"/>
      <c r="AP367" s="5"/>
      <c r="AR367" s="5"/>
      <c r="AU367" s="5"/>
      <c r="AV367" s="5"/>
      <c r="AW367" s="5"/>
      <c r="AZ367" s="5"/>
      <c r="BA367" s="5"/>
      <c r="BC367" s="5"/>
      <c r="BD367" s="5"/>
      <c r="BF367" s="5"/>
      <c r="BK367" s="5"/>
      <c r="BW367" s="14"/>
      <c r="CD367" s="5"/>
      <c r="CF367" s="5"/>
    </row>
    <row r="368" spans="1:84" x14ac:dyDescent="0.3">
      <c r="A368" s="8"/>
      <c r="B368" s="8"/>
      <c r="D368" s="4"/>
      <c r="E368" s="4"/>
      <c r="G368" s="4"/>
      <c r="H368" s="18"/>
      <c r="I368" s="18"/>
      <c r="J368" s="18"/>
      <c r="K368" s="18"/>
      <c r="L368" s="111"/>
      <c r="M368" s="4"/>
      <c r="N368" s="4"/>
      <c r="O368" s="43"/>
      <c r="P368" s="8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14"/>
      <c r="AF368" s="5"/>
      <c r="AI368" s="5"/>
      <c r="AJ368" s="5"/>
      <c r="AN368" s="14"/>
      <c r="AO368" s="5"/>
      <c r="AP368" s="5"/>
      <c r="AR368" s="5"/>
      <c r="AU368" s="5"/>
      <c r="AV368" s="5"/>
      <c r="AW368" s="5"/>
      <c r="AZ368" s="5"/>
      <c r="BA368" s="5"/>
      <c r="BC368" s="5"/>
      <c r="BD368" s="5"/>
      <c r="BF368" s="5"/>
      <c r="BK368" s="5"/>
      <c r="BW368" s="14"/>
      <c r="CD368" s="5"/>
      <c r="CF368" s="5"/>
    </row>
    <row r="369" spans="1:84" x14ac:dyDescent="0.3">
      <c r="A369" s="8"/>
      <c r="B369" s="8"/>
      <c r="D369" s="4"/>
      <c r="E369" s="4"/>
      <c r="G369" s="4"/>
      <c r="H369" s="18"/>
      <c r="I369" s="18"/>
      <c r="J369" s="18"/>
      <c r="K369" s="18"/>
      <c r="L369" s="111"/>
      <c r="M369" s="4"/>
      <c r="N369" s="4"/>
      <c r="O369" s="43"/>
      <c r="P369" s="8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14"/>
      <c r="AF369" s="5"/>
      <c r="AI369" s="5"/>
      <c r="AJ369" s="5"/>
      <c r="AN369" s="14"/>
      <c r="AO369" s="5"/>
      <c r="AP369" s="5"/>
      <c r="AR369" s="5"/>
      <c r="AU369" s="5"/>
      <c r="AV369" s="5"/>
      <c r="AW369" s="5"/>
      <c r="AZ369" s="5"/>
      <c r="BA369" s="5"/>
      <c r="BC369" s="5"/>
      <c r="BD369" s="5"/>
      <c r="BF369" s="5"/>
      <c r="BK369" s="5"/>
      <c r="BW369" s="14"/>
      <c r="CD369" s="5"/>
      <c r="CF369" s="5"/>
    </row>
    <row r="370" spans="1:84" x14ac:dyDescent="0.3">
      <c r="A370" s="8"/>
      <c r="B370" s="8"/>
      <c r="D370" s="4"/>
      <c r="E370" s="4"/>
      <c r="G370" s="4"/>
      <c r="H370" s="18"/>
      <c r="I370" s="18"/>
      <c r="J370" s="18"/>
      <c r="K370" s="18"/>
      <c r="L370" s="111"/>
      <c r="M370" s="4"/>
      <c r="N370" s="4"/>
      <c r="O370" s="43"/>
      <c r="P370" s="8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14"/>
      <c r="AF370" s="5"/>
      <c r="AI370" s="5"/>
      <c r="AJ370" s="5"/>
      <c r="AN370" s="14"/>
      <c r="AO370" s="5"/>
      <c r="AP370" s="5"/>
      <c r="AR370" s="5"/>
      <c r="AU370" s="5"/>
      <c r="AV370" s="5"/>
      <c r="AW370" s="5"/>
      <c r="AZ370" s="5"/>
      <c r="BA370" s="5"/>
      <c r="BC370" s="5"/>
      <c r="BD370" s="5"/>
      <c r="BF370" s="5"/>
      <c r="BK370" s="5"/>
      <c r="BW370" s="14"/>
      <c r="CD370" s="5"/>
      <c r="CF370" s="5"/>
    </row>
    <row r="371" spans="1:84" x14ac:dyDescent="0.3">
      <c r="A371" s="8"/>
      <c r="B371" s="8"/>
      <c r="D371" s="4"/>
      <c r="E371" s="4"/>
      <c r="G371" s="4"/>
      <c r="H371" s="18"/>
      <c r="I371" s="18"/>
      <c r="J371" s="18"/>
      <c r="K371" s="18"/>
      <c r="L371" s="111"/>
      <c r="M371" s="4"/>
      <c r="N371" s="4"/>
      <c r="O371" s="43"/>
      <c r="P371" s="8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14"/>
      <c r="AF371" s="5"/>
      <c r="AI371" s="5"/>
      <c r="AJ371" s="5"/>
      <c r="AN371" s="14"/>
      <c r="AO371" s="5"/>
      <c r="AP371" s="5"/>
      <c r="AR371" s="5"/>
      <c r="AU371" s="5"/>
      <c r="AV371" s="5"/>
      <c r="AW371" s="5"/>
      <c r="AZ371" s="5"/>
      <c r="BA371" s="5"/>
      <c r="BC371" s="5"/>
      <c r="BD371" s="5"/>
      <c r="BF371" s="5"/>
      <c r="BK371" s="5"/>
      <c r="BW371" s="14"/>
      <c r="CD371" s="5"/>
      <c r="CF371" s="5"/>
    </row>
    <row r="372" spans="1:84" x14ac:dyDescent="0.3">
      <c r="A372" s="8"/>
      <c r="B372" s="8"/>
      <c r="D372" s="4"/>
      <c r="E372" s="4"/>
      <c r="G372" s="4"/>
      <c r="H372" s="18"/>
      <c r="I372" s="18"/>
      <c r="J372" s="18"/>
      <c r="K372" s="18"/>
      <c r="L372" s="111"/>
      <c r="M372" s="4"/>
      <c r="N372" s="4"/>
      <c r="O372" s="43"/>
      <c r="P372" s="8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14"/>
      <c r="AF372" s="5"/>
      <c r="AI372" s="5"/>
      <c r="AJ372" s="5"/>
      <c r="AN372" s="14"/>
      <c r="AO372" s="5"/>
      <c r="AP372" s="5"/>
      <c r="AR372" s="5"/>
      <c r="AU372" s="5"/>
      <c r="AV372" s="5"/>
      <c r="AW372" s="5"/>
      <c r="AZ372" s="5"/>
      <c r="BA372" s="5"/>
      <c r="BC372" s="5"/>
      <c r="BD372" s="5"/>
      <c r="BF372" s="5"/>
      <c r="BK372" s="5"/>
      <c r="BW372" s="14"/>
      <c r="CD372" s="5"/>
      <c r="CF372" s="5"/>
    </row>
    <row r="373" spans="1:84" x14ac:dyDescent="0.3">
      <c r="A373" s="8"/>
      <c r="B373" s="8"/>
      <c r="D373" s="4"/>
      <c r="E373" s="4"/>
      <c r="G373" s="4"/>
      <c r="H373" s="18"/>
      <c r="I373" s="18"/>
      <c r="J373" s="18"/>
      <c r="K373" s="18"/>
      <c r="L373" s="111"/>
      <c r="M373" s="4"/>
      <c r="N373" s="4"/>
      <c r="O373" s="43"/>
      <c r="P373" s="8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14"/>
      <c r="AF373" s="5"/>
      <c r="AI373" s="5"/>
      <c r="AJ373" s="5"/>
      <c r="AN373" s="14"/>
      <c r="AO373" s="5"/>
      <c r="AP373" s="5"/>
      <c r="AR373" s="5"/>
      <c r="AU373" s="5"/>
      <c r="AV373" s="5"/>
      <c r="AW373" s="5"/>
      <c r="AZ373" s="5"/>
      <c r="BA373" s="5"/>
      <c r="BC373" s="5"/>
      <c r="BD373" s="5"/>
      <c r="BF373" s="5"/>
      <c r="BK373" s="5"/>
      <c r="BW373" s="14"/>
      <c r="CD373" s="5"/>
      <c r="CF373" s="5"/>
    </row>
    <row r="374" spans="1:84" x14ac:dyDescent="0.3">
      <c r="A374" s="8"/>
      <c r="B374" s="8"/>
      <c r="D374" s="4"/>
      <c r="E374" s="4"/>
      <c r="G374" s="4"/>
      <c r="H374" s="18"/>
      <c r="I374" s="18"/>
      <c r="J374" s="18"/>
      <c r="K374" s="18"/>
      <c r="L374" s="111"/>
      <c r="M374" s="4"/>
      <c r="N374" s="4"/>
      <c r="O374" s="43"/>
      <c r="P374" s="8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14"/>
      <c r="AF374" s="5"/>
      <c r="AI374" s="5"/>
      <c r="AJ374" s="5"/>
      <c r="AN374" s="14"/>
      <c r="AO374" s="5"/>
      <c r="AP374" s="5"/>
      <c r="AR374" s="5"/>
      <c r="AU374" s="5"/>
      <c r="AV374" s="5"/>
      <c r="AW374" s="5"/>
      <c r="AZ374" s="5"/>
      <c r="BA374" s="5"/>
      <c r="BC374" s="5"/>
      <c r="BD374" s="5"/>
      <c r="BF374" s="5"/>
      <c r="BK374" s="5"/>
      <c r="BW374" s="14"/>
      <c r="CD374" s="5"/>
      <c r="CF374" s="5"/>
    </row>
    <row r="375" spans="1:84" x14ac:dyDescent="0.3">
      <c r="A375" s="8"/>
      <c r="B375" s="8"/>
      <c r="D375" s="4"/>
      <c r="E375" s="4"/>
      <c r="G375" s="4"/>
      <c r="H375" s="18"/>
      <c r="I375" s="18"/>
      <c r="J375" s="18"/>
      <c r="K375" s="18"/>
      <c r="L375" s="111"/>
      <c r="M375" s="4"/>
      <c r="N375" s="4"/>
      <c r="O375" s="43"/>
      <c r="P375" s="8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14"/>
      <c r="AF375" s="5"/>
      <c r="AI375" s="5"/>
      <c r="AJ375" s="5"/>
      <c r="AN375" s="14"/>
      <c r="AO375" s="5"/>
      <c r="AP375" s="5"/>
      <c r="AR375" s="5"/>
      <c r="AU375" s="5"/>
      <c r="AV375" s="5"/>
      <c r="AW375" s="5"/>
      <c r="AZ375" s="5"/>
      <c r="BA375" s="5"/>
      <c r="BC375" s="5"/>
      <c r="BD375" s="5"/>
      <c r="BF375" s="5"/>
      <c r="BK375" s="5"/>
      <c r="BW375" s="14"/>
      <c r="CD375" s="5"/>
      <c r="CF375" s="5"/>
    </row>
    <row r="376" spans="1:84" x14ac:dyDescent="0.3">
      <c r="A376" s="8"/>
      <c r="B376" s="8"/>
      <c r="D376" s="4"/>
      <c r="E376" s="4"/>
      <c r="G376" s="4"/>
      <c r="H376" s="18"/>
      <c r="I376" s="18"/>
      <c r="J376" s="18"/>
      <c r="K376" s="18"/>
      <c r="L376" s="111"/>
      <c r="M376" s="4"/>
      <c r="N376" s="4"/>
      <c r="O376" s="43"/>
      <c r="P376" s="8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14"/>
      <c r="AF376" s="5"/>
      <c r="AI376" s="5"/>
      <c r="AJ376" s="5"/>
      <c r="AN376" s="14"/>
      <c r="AO376" s="5"/>
      <c r="AP376" s="5"/>
      <c r="AR376" s="5"/>
      <c r="AU376" s="5"/>
      <c r="AV376" s="5"/>
      <c r="AW376" s="5"/>
      <c r="AZ376" s="5"/>
      <c r="BA376" s="5"/>
      <c r="BC376" s="5"/>
      <c r="BD376" s="5"/>
      <c r="BF376" s="5"/>
      <c r="BK376" s="5"/>
      <c r="BW376" s="14"/>
      <c r="CD376" s="5"/>
      <c r="CF376" s="5"/>
    </row>
    <row r="377" spans="1:84" x14ac:dyDescent="0.3">
      <c r="A377" s="8"/>
      <c r="B377" s="8"/>
      <c r="D377" s="4"/>
      <c r="E377" s="4"/>
      <c r="G377" s="4"/>
      <c r="H377" s="18"/>
      <c r="I377" s="18"/>
      <c r="J377" s="18"/>
      <c r="K377" s="18"/>
      <c r="L377" s="111"/>
      <c r="M377" s="4"/>
      <c r="N377" s="4"/>
      <c r="O377" s="43"/>
      <c r="P377" s="8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14"/>
      <c r="AF377" s="5"/>
      <c r="AI377" s="5"/>
      <c r="AJ377" s="5"/>
      <c r="AN377" s="14"/>
      <c r="AO377" s="5"/>
      <c r="AP377" s="5"/>
      <c r="AR377" s="5"/>
      <c r="AU377" s="5"/>
      <c r="AV377" s="5"/>
      <c r="AW377" s="5"/>
      <c r="AZ377" s="5"/>
      <c r="BA377" s="5"/>
      <c r="BC377" s="5"/>
      <c r="BD377" s="5"/>
      <c r="BF377" s="5"/>
      <c r="BK377" s="5"/>
      <c r="BW377" s="14"/>
      <c r="CD377" s="5"/>
      <c r="CF377" s="5"/>
    </row>
    <row r="378" spans="1:84" x14ac:dyDescent="0.3">
      <c r="A378" s="8"/>
      <c r="B378" s="8"/>
      <c r="D378" s="4"/>
      <c r="E378" s="4"/>
      <c r="G378" s="4"/>
      <c r="H378" s="18"/>
      <c r="I378" s="18"/>
      <c r="J378" s="18"/>
      <c r="K378" s="18"/>
      <c r="L378" s="111"/>
      <c r="M378" s="4"/>
      <c r="N378" s="4"/>
      <c r="O378" s="43"/>
      <c r="P378" s="8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14"/>
      <c r="AF378" s="5"/>
      <c r="AI378" s="5"/>
      <c r="AJ378" s="5"/>
      <c r="AN378" s="14"/>
      <c r="AO378" s="5"/>
      <c r="AP378" s="5"/>
      <c r="AR378" s="5"/>
      <c r="AU378" s="5"/>
      <c r="AV378" s="5"/>
      <c r="AW378" s="5"/>
      <c r="AZ378" s="5"/>
      <c r="BA378" s="5"/>
      <c r="BC378" s="5"/>
      <c r="BD378" s="5"/>
      <c r="BF378" s="5"/>
      <c r="BK378" s="5"/>
      <c r="BW378" s="14"/>
      <c r="CD378" s="5"/>
      <c r="CF378" s="5"/>
    </row>
    <row r="379" spans="1:84" x14ac:dyDescent="0.3">
      <c r="A379" s="8"/>
      <c r="B379" s="8"/>
      <c r="D379" s="4"/>
      <c r="E379" s="4"/>
      <c r="G379" s="4"/>
      <c r="H379" s="18"/>
      <c r="I379" s="18"/>
      <c r="J379" s="18"/>
      <c r="K379" s="18"/>
      <c r="L379" s="111"/>
      <c r="M379" s="4"/>
      <c r="N379" s="4"/>
      <c r="O379" s="43"/>
      <c r="P379" s="8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14"/>
      <c r="AF379" s="5"/>
      <c r="AI379" s="5"/>
      <c r="AJ379" s="5"/>
      <c r="AN379" s="14"/>
      <c r="AO379" s="5"/>
      <c r="AP379" s="5"/>
      <c r="AR379" s="5"/>
      <c r="AU379" s="5"/>
      <c r="AV379" s="5"/>
      <c r="AW379" s="5"/>
      <c r="AZ379" s="5"/>
      <c r="BA379" s="5"/>
      <c r="BC379" s="5"/>
      <c r="BD379" s="5"/>
      <c r="BF379" s="5"/>
      <c r="BK379" s="5"/>
      <c r="BW379" s="14"/>
      <c r="CD379" s="5"/>
      <c r="CF379" s="5"/>
    </row>
    <row r="380" spans="1:84" x14ac:dyDescent="0.3">
      <c r="A380" s="8"/>
      <c r="B380" s="8"/>
      <c r="D380" s="4"/>
      <c r="E380" s="4"/>
      <c r="G380" s="4"/>
      <c r="H380" s="18"/>
      <c r="I380" s="18"/>
      <c r="J380" s="18"/>
      <c r="K380" s="18"/>
      <c r="L380" s="111"/>
      <c r="M380" s="4"/>
      <c r="N380" s="4"/>
      <c r="O380" s="43"/>
      <c r="P380" s="8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14"/>
      <c r="AF380" s="5"/>
      <c r="AI380" s="5"/>
      <c r="AJ380" s="5"/>
      <c r="AN380" s="14"/>
      <c r="AO380" s="5"/>
      <c r="AP380" s="5"/>
      <c r="AR380" s="5"/>
      <c r="AU380" s="5"/>
      <c r="AV380" s="5"/>
      <c r="AW380" s="5"/>
      <c r="AZ380" s="5"/>
      <c r="BA380" s="5"/>
      <c r="BC380" s="5"/>
      <c r="BD380" s="5"/>
      <c r="BF380" s="5"/>
      <c r="BK380" s="5"/>
      <c r="BW380" s="14"/>
      <c r="CD380" s="5"/>
      <c r="CF380" s="5"/>
    </row>
    <row r="381" spans="1:84" x14ac:dyDescent="0.3">
      <c r="A381" s="8"/>
      <c r="B381" s="8"/>
      <c r="D381" s="4"/>
      <c r="E381" s="4"/>
      <c r="G381" s="4"/>
      <c r="H381" s="18"/>
      <c r="I381" s="18"/>
      <c r="J381" s="18"/>
      <c r="K381" s="18"/>
      <c r="L381" s="111"/>
      <c r="M381" s="4"/>
      <c r="N381" s="4"/>
      <c r="O381" s="43"/>
      <c r="P381" s="8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14"/>
      <c r="AF381" s="5"/>
      <c r="AI381" s="5"/>
      <c r="AJ381" s="5"/>
      <c r="AN381" s="14"/>
      <c r="AO381" s="5"/>
      <c r="AP381" s="5"/>
      <c r="AR381" s="5"/>
      <c r="AU381" s="5"/>
      <c r="AV381" s="5"/>
      <c r="AW381" s="5"/>
      <c r="AZ381" s="5"/>
      <c r="BA381" s="5"/>
      <c r="BC381" s="5"/>
      <c r="BD381" s="5"/>
      <c r="BF381" s="5"/>
      <c r="BK381" s="5"/>
      <c r="BW381" s="14"/>
      <c r="CD381" s="5"/>
      <c r="CF381" s="5"/>
    </row>
    <row r="382" spans="1:84" x14ac:dyDescent="0.3">
      <c r="A382" s="8"/>
      <c r="B382" s="8"/>
      <c r="D382" s="4"/>
      <c r="E382" s="4"/>
      <c r="G382" s="4"/>
      <c r="H382" s="18"/>
      <c r="I382" s="18"/>
      <c r="J382" s="18"/>
      <c r="K382" s="18"/>
      <c r="L382" s="111"/>
      <c r="M382" s="4"/>
      <c r="N382" s="4"/>
      <c r="O382" s="43"/>
      <c r="P382" s="8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14"/>
      <c r="AF382" s="5"/>
      <c r="AI382" s="5"/>
      <c r="AJ382" s="5"/>
      <c r="AN382" s="14"/>
      <c r="AO382" s="5"/>
      <c r="AP382" s="5"/>
      <c r="AR382" s="5"/>
      <c r="AU382" s="5"/>
      <c r="AV382" s="5"/>
      <c r="AW382" s="5"/>
      <c r="AZ382" s="5"/>
      <c r="BA382" s="5"/>
      <c r="BC382" s="5"/>
      <c r="BD382" s="5"/>
      <c r="BF382" s="5"/>
      <c r="BK382" s="5"/>
      <c r="BW382" s="14"/>
      <c r="CD382" s="5"/>
      <c r="CF382" s="5"/>
    </row>
    <row r="383" spans="1:84" x14ac:dyDescent="0.3">
      <c r="A383" s="8"/>
      <c r="B383" s="8"/>
      <c r="D383" s="4"/>
      <c r="E383" s="4"/>
      <c r="G383" s="4"/>
      <c r="H383" s="18"/>
      <c r="I383" s="18"/>
      <c r="J383" s="18"/>
      <c r="K383" s="18"/>
      <c r="L383" s="111"/>
      <c r="M383" s="4"/>
      <c r="N383" s="4"/>
      <c r="O383" s="43"/>
      <c r="P383" s="8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14"/>
      <c r="AF383" s="5"/>
      <c r="AI383" s="5"/>
      <c r="AJ383" s="5"/>
      <c r="AN383" s="14"/>
      <c r="AO383" s="5"/>
      <c r="AP383" s="5"/>
      <c r="AR383" s="5"/>
      <c r="AU383" s="5"/>
      <c r="AV383" s="5"/>
      <c r="AW383" s="5"/>
      <c r="AZ383" s="5"/>
      <c r="BA383" s="5"/>
      <c r="BC383" s="5"/>
      <c r="BD383" s="5"/>
      <c r="BF383" s="5"/>
      <c r="BK383" s="5"/>
      <c r="BW383" s="14"/>
      <c r="CD383" s="5"/>
      <c r="CF383" s="5"/>
    </row>
    <row r="384" spans="1:84" x14ac:dyDescent="0.3">
      <c r="A384" s="8"/>
      <c r="B384" s="8"/>
      <c r="D384" s="4"/>
      <c r="E384" s="4"/>
      <c r="G384" s="4"/>
      <c r="H384" s="18"/>
      <c r="I384" s="18"/>
      <c r="J384" s="18"/>
      <c r="K384" s="18"/>
      <c r="L384" s="111"/>
      <c r="M384" s="4"/>
      <c r="N384" s="4"/>
      <c r="O384" s="43"/>
      <c r="P384" s="8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14"/>
      <c r="AF384" s="5"/>
      <c r="AI384" s="5"/>
      <c r="AJ384" s="5"/>
      <c r="AN384" s="14"/>
      <c r="AO384" s="5"/>
      <c r="AP384" s="5"/>
      <c r="AR384" s="5"/>
      <c r="AU384" s="5"/>
      <c r="AV384" s="5"/>
      <c r="AW384" s="5"/>
      <c r="AZ384" s="5"/>
      <c r="BA384" s="5"/>
      <c r="BC384" s="5"/>
      <c r="BD384" s="5"/>
      <c r="BF384" s="5"/>
      <c r="BK384" s="5"/>
      <c r="BW384" s="14"/>
      <c r="CD384" s="5"/>
      <c r="CF384" s="5"/>
    </row>
    <row r="385" spans="1:84" x14ac:dyDescent="0.3">
      <c r="A385" s="8"/>
      <c r="B385" s="8"/>
      <c r="D385" s="4"/>
      <c r="E385" s="4"/>
      <c r="G385" s="4"/>
      <c r="H385" s="18"/>
      <c r="I385" s="18"/>
      <c r="J385" s="18"/>
      <c r="K385" s="18"/>
      <c r="L385" s="111"/>
      <c r="M385" s="4"/>
      <c r="N385" s="4"/>
      <c r="O385" s="43"/>
      <c r="P385" s="8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14"/>
      <c r="AF385" s="5"/>
      <c r="AI385" s="5"/>
      <c r="AJ385" s="5"/>
      <c r="AN385" s="14"/>
      <c r="AO385" s="5"/>
      <c r="AP385" s="5"/>
      <c r="AR385" s="5"/>
      <c r="AU385" s="5"/>
      <c r="AV385" s="5"/>
      <c r="AW385" s="5"/>
      <c r="AZ385" s="5"/>
      <c r="BA385" s="5"/>
      <c r="BC385" s="5"/>
      <c r="BD385" s="5"/>
      <c r="BF385" s="5"/>
      <c r="BK385" s="5"/>
      <c r="BW385" s="14"/>
      <c r="CD385" s="5"/>
      <c r="CF385" s="5"/>
    </row>
    <row r="386" spans="1:84" x14ac:dyDescent="0.3">
      <c r="A386" s="8"/>
      <c r="B386" s="8"/>
      <c r="D386" s="4"/>
      <c r="E386" s="4"/>
      <c r="G386" s="4"/>
      <c r="H386" s="18"/>
      <c r="I386" s="18"/>
      <c r="J386" s="18"/>
      <c r="K386" s="18"/>
      <c r="L386" s="111"/>
      <c r="M386" s="4"/>
      <c r="N386" s="4"/>
      <c r="O386" s="43"/>
      <c r="P386" s="8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14"/>
      <c r="AF386" s="5"/>
      <c r="AI386" s="5"/>
      <c r="AJ386" s="5"/>
      <c r="AN386" s="14"/>
      <c r="AO386" s="5"/>
      <c r="AP386" s="5"/>
      <c r="AR386" s="5"/>
      <c r="AU386" s="5"/>
      <c r="AV386" s="5"/>
      <c r="AW386" s="5"/>
      <c r="AZ386" s="5"/>
      <c r="BA386" s="5"/>
      <c r="BC386" s="5"/>
      <c r="BD386" s="5"/>
      <c r="BF386" s="5"/>
      <c r="BK386" s="5"/>
      <c r="BW386" s="14"/>
      <c r="CD386" s="5"/>
      <c r="CF386" s="5"/>
    </row>
    <row r="387" spans="1:84" x14ac:dyDescent="0.3">
      <c r="A387" s="8"/>
      <c r="B387" s="8"/>
      <c r="D387" s="4"/>
      <c r="E387" s="4"/>
      <c r="G387" s="4"/>
      <c r="H387" s="18"/>
      <c r="I387" s="18"/>
      <c r="J387" s="18"/>
      <c r="K387" s="18"/>
      <c r="L387" s="111"/>
      <c r="M387" s="4"/>
      <c r="N387" s="4"/>
      <c r="O387" s="43"/>
      <c r="P387" s="8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14"/>
      <c r="AF387" s="5"/>
      <c r="AI387" s="5"/>
      <c r="AJ387" s="5"/>
      <c r="AN387" s="14"/>
      <c r="AO387" s="5"/>
      <c r="AP387" s="5"/>
      <c r="AR387" s="5"/>
      <c r="AU387" s="5"/>
      <c r="AV387" s="5"/>
      <c r="AW387" s="5"/>
      <c r="AZ387" s="5"/>
      <c r="BA387" s="5"/>
      <c r="BC387" s="5"/>
      <c r="BD387" s="5"/>
      <c r="BF387" s="5"/>
      <c r="BK387" s="5"/>
      <c r="BW387" s="14"/>
      <c r="CD387" s="5"/>
      <c r="CF387" s="5"/>
    </row>
    <row r="388" spans="1:84" x14ac:dyDescent="0.3">
      <c r="A388" s="8"/>
      <c r="B388" s="8"/>
      <c r="D388" s="4"/>
      <c r="E388" s="4"/>
      <c r="G388" s="4"/>
      <c r="H388" s="18"/>
      <c r="I388" s="18"/>
      <c r="J388" s="18"/>
      <c r="K388" s="18"/>
      <c r="L388" s="111"/>
      <c r="M388" s="4"/>
      <c r="N388" s="4"/>
      <c r="O388" s="43"/>
      <c r="P388" s="8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14"/>
      <c r="AF388" s="5"/>
      <c r="AI388" s="5"/>
      <c r="AJ388" s="5"/>
      <c r="AN388" s="14"/>
      <c r="AO388" s="5"/>
      <c r="AP388" s="5"/>
      <c r="AR388" s="5"/>
      <c r="AU388" s="5"/>
      <c r="AV388" s="5"/>
      <c r="AW388" s="5"/>
      <c r="AZ388" s="5"/>
      <c r="BA388" s="5"/>
      <c r="BC388" s="5"/>
      <c r="BD388" s="5"/>
      <c r="BF388" s="5"/>
      <c r="BK388" s="5"/>
      <c r="BW388" s="14"/>
      <c r="CD388" s="5"/>
      <c r="CF388" s="5"/>
    </row>
    <row r="389" spans="1:84" x14ac:dyDescent="0.3">
      <c r="A389" s="8"/>
      <c r="B389" s="8"/>
      <c r="D389" s="4"/>
      <c r="E389" s="4"/>
      <c r="G389" s="4"/>
      <c r="H389" s="18"/>
      <c r="I389" s="18"/>
      <c r="J389" s="18"/>
      <c r="K389" s="18"/>
      <c r="L389" s="111"/>
      <c r="M389" s="4"/>
      <c r="N389" s="4"/>
      <c r="O389" s="43"/>
      <c r="P389" s="8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14"/>
      <c r="AF389" s="5"/>
      <c r="AI389" s="5"/>
      <c r="AJ389" s="5"/>
      <c r="AN389" s="14"/>
      <c r="AO389" s="5"/>
      <c r="AP389" s="5"/>
      <c r="AR389" s="5"/>
      <c r="AU389" s="5"/>
      <c r="AV389" s="5"/>
      <c r="AW389" s="5"/>
      <c r="AZ389" s="5"/>
      <c r="BA389" s="5"/>
      <c r="BC389" s="5"/>
      <c r="BD389" s="5"/>
      <c r="BF389" s="5"/>
      <c r="BK389" s="5"/>
      <c r="BW389" s="14"/>
      <c r="CD389" s="5"/>
      <c r="CF389" s="5"/>
    </row>
    <row r="390" spans="1:84" x14ac:dyDescent="0.3">
      <c r="A390" s="8"/>
      <c r="B390" s="8"/>
      <c r="D390" s="4"/>
      <c r="E390" s="4"/>
      <c r="G390" s="4"/>
      <c r="H390" s="18"/>
      <c r="I390" s="18"/>
      <c r="J390" s="18"/>
      <c r="K390" s="18"/>
      <c r="L390" s="111"/>
      <c r="M390" s="4"/>
      <c r="N390" s="4"/>
      <c r="O390" s="43"/>
      <c r="P390" s="8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14"/>
      <c r="AF390" s="5"/>
      <c r="AI390" s="5"/>
      <c r="AJ390" s="5"/>
      <c r="AN390" s="14"/>
      <c r="AO390" s="5"/>
      <c r="AP390" s="5"/>
      <c r="AR390" s="5"/>
      <c r="AU390" s="5"/>
      <c r="AV390" s="5"/>
      <c r="AW390" s="5"/>
      <c r="AZ390" s="5"/>
      <c r="BA390" s="5"/>
      <c r="BC390" s="5"/>
      <c r="BD390" s="5"/>
      <c r="BF390" s="5"/>
      <c r="BK390" s="5"/>
      <c r="BW390" s="14"/>
      <c r="CD390" s="5"/>
      <c r="CF390" s="5"/>
    </row>
    <row r="391" spans="1:84" x14ac:dyDescent="0.3">
      <c r="A391" s="8"/>
      <c r="B391" s="8"/>
      <c r="D391" s="4"/>
      <c r="E391" s="4"/>
      <c r="G391" s="4"/>
      <c r="H391" s="18"/>
      <c r="I391" s="18"/>
      <c r="J391" s="18"/>
      <c r="K391" s="18"/>
      <c r="L391" s="111"/>
      <c r="M391" s="4"/>
      <c r="N391" s="4"/>
      <c r="O391" s="43"/>
      <c r="P391" s="8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14"/>
      <c r="AF391" s="5"/>
      <c r="AI391" s="5"/>
      <c r="AJ391" s="5"/>
      <c r="AN391" s="14"/>
      <c r="AO391" s="5"/>
      <c r="AP391" s="5"/>
      <c r="AR391" s="5"/>
      <c r="AU391" s="5"/>
      <c r="AV391" s="5"/>
      <c r="AW391" s="5"/>
      <c r="AZ391" s="5"/>
      <c r="BA391" s="5"/>
      <c r="BC391" s="5"/>
      <c r="BD391" s="5"/>
      <c r="BF391" s="5"/>
      <c r="BK391" s="5"/>
      <c r="BW391" s="14"/>
      <c r="CD391" s="5"/>
      <c r="CF391" s="5"/>
    </row>
    <row r="392" spans="1:84" x14ac:dyDescent="0.3">
      <c r="A392" s="8"/>
      <c r="B392" s="8"/>
      <c r="D392" s="4"/>
      <c r="E392" s="4"/>
      <c r="G392" s="4"/>
      <c r="H392" s="18"/>
      <c r="I392" s="18"/>
      <c r="J392" s="18"/>
      <c r="K392" s="18"/>
      <c r="L392" s="111"/>
      <c r="M392" s="4"/>
      <c r="N392" s="4"/>
      <c r="O392" s="43"/>
      <c r="P392" s="8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14"/>
      <c r="AF392" s="5"/>
      <c r="AI392" s="5"/>
      <c r="AJ392" s="5"/>
      <c r="AN392" s="14"/>
      <c r="AO392" s="5"/>
      <c r="AP392" s="5"/>
      <c r="AR392" s="5"/>
      <c r="AU392" s="5"/>
      <c r="AV392" s="5"/>
      <c r="AW392" s="5"/>
      <c r="AZ392" s="5"/>
      <c r="BA392" s="5"/>
      <c r="BC392" s="5"/>
      <c r="BD392" s="5"/>
      <c r="BF392" s="5"/>
      <c r="BK392" s="5"/>
      <c r="BW392" s="14"/>
      <c r="CD392" s="5"/>
      <c r="CF392" s="5"/>
    </row>
    <row r="393" spans="1:84" x14ac:dyDescent="0.3">
      <c r="A393" s="8"/>
      <c r="B393" s="8"/>
      <c r="D393" s="4"/>
      <c r="E393" s="4"/>
      <c r="G393" s="4"/>
      <c r="H393" s="18"/>
      <c r="I393" s="18"/>
      <c r="J393" s="18"/>
      <c r="K393" s="18"/>
      <c r="L393" s="111"/>
      <c r="M393" s="4"/>
      <c r="N393" s="4"/>
      <c r="O393" s="43"/>
      <c r="P393" s="8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14"/>
      <c r="AF393" s="5"/>
      <c r="AI393" s="5"/>
      <c r="AJ393" s="5"/>
      <c r="AN393" s="14"/>
      <c r="AO393" s="5"/>
      <c r="AP393" s="5"/>
      <c r="AR393" s="5"/>
      <c r="AU393" s="5"/>
      <c r="AV393" s="5"/>
      <c r="AW393" s="5"/>
      <c r="AZ393" s="5"/>
      <c r="BA393" s="5"/>
      <c r="BC393" s="5"/>
      <c r="BD393" s="5"/>
      <c r="BF393" s="5"/>
      <c r="BK393" s="5"/>
      <c r="BW393" s="14"/>
      <c r="CD393" s="5"/>
      <c r="CF393" s="5"/>
    </row>
    <row r="394" spans="1:84" x14ac:dyDescent="0.3">
      <c r="A394" s="8"/>
      <c r="B394" s="8"/>
      <c r="D394" s="4"/>
      <c r="E394" s="4"/>
      <c r="G394" s="4"/>
      <c r="H394" s="18"/>
      <c r="I394" s="18"/>
      <c r="J394" s="18"/>
      <c r="K394" s="18"/>
      <c r="L394" s="111"/>
      <c r="M394" s="4"/>
      <c r="N394" s="4"/>
      <c r="O394" s="43"/>
      <c r="P394" s="8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14"/>
      <c r="AF394" s="5"/>
      <c r="AI394" s="5"/>
      <c r="AJ394" s="5"/>
      <c r="AN394" s="14"/>
      <c r="AO394" s="5"/>
      <c r="AP394" s="5"/>
      <c r="AR394" s="5"/>
      <c r="AU394" s="5"/>
      <c r="AV394" s="5"/>
      <c r="AW394" s="5"/>
      <c r="AZ394" s="5"/>
      <c r="BA394" s="5"/>
      <c r="BC394" s="5"/>
      <c r="BD394" s="5"/>
      <c r="BF394" s="5"/>
      <c r="BK394" s="5"/>
      <c r="BW394" s="14"/>
      <c r="CD394" s="5"/>
      <c r="CF394" s="5"/>
    </row>
    <row r="395" spans="1:84" x14ac:dyDescent="0.3">
      <c r="A395" s="8"/>
      <c r="B395" s="8"/>
      <c r="D395" s="4"/>
      <c r="E395" s="4"/>
      <c r="G395" s="4"/>
      <c r="H395" s="18"/>
      <c r="I395" s="18"/>
      <c r="J395" s="18"/>
      <c r="K395" s="18"/>
      <c r="L395" s="111"/>
      <c r="M395" s="4"/>
      <c r="N395" s="4"/>
      <c r="O395" s="43"/>
      <c r="P395" s="8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14"/>
      <c r="AF395" s="5"/>
      <c r="AI395" s="5"/>
      <c r="AJ395" s="5"/>
      <c r="AN395" s="14"/>
      <c r="AO395" s="5"/>
      <c r="AP395" s="5"/>
      <c r="AR395" s="5"/>
      <c r="AU395" s="5"/>
      <c r="AV395" s="5"/>
      <c r="AW395" s="5"/>
      <c r="AZ395" s="5"/>
      <c r="BA395" s="5"/>
      <c r="BC395" s="5"/>
      <c r="BD395" s="5"/>
      <c r="BF395" s="5"/>
      <c r="BK395" s="5"/>
      <c r="BW395" s="14"/>
      <c r="CD395" s="5"/>
      <c r="CF395" s="5"/>
    </row>
    <row r="396" spans="1:84" x14ac:dyDescent="0.3">
      <c r="A396" s="8"/>
      <c r="B396" s="8"/>
      <c r="D396" s="4"/>
      <c r="E396" s="4"/>
      <c r="G396" s="4"/>
      <c r="H396" s="18"/>
      <c r="I396" s="18"/>
      <c r="J396" s="18"/>
      <c r="K396" s="18"/>
      <c r="L396" s="111"/>
      <c r="M396" s="4"/>
      <c r="N396" s="4"/>
      <c r="O396" s="43"/>
      <c r="P396" s="8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14"/>
      <c r="AF396" s="5"/>
      <c r="AI396" s="5"/>
      <c r="AJ396" s="5"/>
      <c r="AN396" s="14"/>
      <c r="AO396" s="5"/>
      <c r="AP396" s="5"/>
      <c r="AR396" s="5"/>
      <c r="AU396" s="5"/>
      <c r="AV396" s="5"/>
      <c r="AW396" s="5"/>
      <c r="AZ396" s="5"/>
      <c r="BA396" s="5"/>
      <c r="BC396" s="5"/>
      <c r="BD396" s="5"/>
      <c r="BF396" s="5"/>
      <c r="BK396" s="5"/>
      <c r="BW396" s="14"/>
      <c r="CD396" s="5"/>
      <c r="CF396" s="5"/>
    </row>
    <row r="397" spans="1:84" x14ac:dyDescent="0.3">
      <c r="A397" s="8"/>
      <c r="B397" s="8"/>
      <c r="D397" s="4"/>
      <c r="E397" s="4"/>
      <c r="G397" s="4"/>
      <c r="H397" s="18"/>
      <c r="I397" s="18"/>
      <c r="J397" s="18"/>
      <c r="K397" s="18"/>
      <c r="L397" s="111"/>
      <c r="M397" s="4"/>
      <c r="N397" s="4"/>
      <c r="O397" s="43"/>
      <c r="P397" s="8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14"/>
      <c r="AF397" s="5"/>
      <c r="AI397" s="5"/>
      <c r="AJ397" s="5"/>
      <c r="AN397" s="14"/>
      <c r="AO397" s="5"/>
      <c r="AP397" s="5"/>
      <c r="AR397" s="5"/>
      <c r="AU397" s="5"/>
      <c r="AV397" s="5"/>
      <c r="AW397" s="5"/>
      <c r="AZ397" s="5"/>
      <c r="BA397" s="5"/>
      <c r="BC397" s="5"/>
      <c r="BD397" s="5"/>
      <c r="BF397" s="5"/>
      <c r="BK397" s="5"/>
      <c r="BW397" s="14"/>
      <c r="CD397" s="5"/>
      <c r="CF397" s="5"/>
    </row>
    <row r="398" spans="1:84" x14ac:dyDescent="0.3">
      <c r="A398" s="8"/>
      <c r="B398" s="8"/>
      <c r="D398" s="4"/>
      <c r="E398" s="4"/>
      <c r="G398" s="4"/>
      <c r="H398" s="18"/>
      <c r="I398" s="18"/>
      <c r="J398" s="18"/>
      <c r="K398" s="18"/>
      <c r="L398" s="111"/>
      <c r="M398" s="4"/>
      <c r="N398" s="4"/>
      <c r="O398" s="43"/>
      <c r="P398" s="8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14"/>
      <c r="AF398" s="5"/>
      <c r="AI398" s="5"/>
      <c r="AJ398" s="5"/>
      <c r="AN398" s="14"/>
      <c r="AO398" s="5"/>
      <c r="AP398" s="5"/>
      <c r="AR398" s="5"/>
      <c r="AU398" s="5"/>
      <c r="AV398" s="5"/>
      <c r="AW398" s="5"/>
      <c r="AZ398" s="5"/>
      <c r="BA398" s="5"/>
      <c r="BC398" s="5"/>
      <c r="BD398" s="5"/>
      <c r="BF398" s="5"/>
      <c r="BK398" s="5"/>
      <c r="BW398" s="14"/>
      <c r="CD398" s="5"/>
      <c r="CF398" s="5"/>
    </row>
    <row r="399" spans="1:84" x14ac:dyDescent="0.3">
      <c r="A399" s="8"/>
      <c r="B399" s="8"/>
      <c r="D399" s="4"/>
      <c r="E399" s="4"/>
      <c r="G399" s="4"/>
      <c r="H399" s="18"/>
      <c r="I399" s="18"/>
      <c r="J399" s="18"/>
      <c r="K399" s="18"/>
      <c r="L399" s="111"/>
      <c r="M399" s="4"/>
      <c r="N399" s="4"/>
      <c r="O399" s="43"/>
      <c r="P399" s="8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14"/>
      <c r="AF399" s="5"/>
      <c r="AI399" s="5"/>
      <c r="AJ399" s="5"/>
      <c r="AN399" s="14"/>
      <c r="AO399" s="5"/>
      <c r="AP399" s="5"/>
      <c r="AR399" s="5"/>
      <c r="AU399" s="5"/>
      <c r="AV399" s="5"/>
      <c r="AW399" s="5"/>
      <c r="AZ399" s="5"/>
      <c r="BA399" s="5"/>
      <c r="BC399" s="5"/>
      <c r="BD399" s="5"/>
      <c r="BF399" s="5"/>
      <c r="BK399" s="5"/>
      <c r="BW399" s="14"/>
      <c r="CD399" s="5"/>
      <c r="CF399" s="5"/>
    </row>
    <row r="400" spans="1:84" x14ac:dyDescent="0.3">
      <c r="A400" s="8"/>
      <c r="B400" s="8"/>
      <c r="D400" s="4"/>
      <c r="E400" s="4"/>
      <c r="G400" s="4"/>
      <c r="H400" s="18"/>
      <c r="I400" s="18"/>
      <c r="J400" s="18"/>
      <c r="K400" s="18"/>
      <c r="L400" s="111"/>
      <c r="M400" s="4"/>
      <c r="N400" s="4"/>
      <c r="O400" s="43"/>
      <c r="P400" s="8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14"/>
      <c r="AF400" s="5"/>
      <c r="AI400" s="5"/>
      <c r="AJ400" s="5"/>
      <c r="AN400" s="14"/>
      <c r="AO400" s="5"/>
      <c r="AP400" s="5"/>
      <c r="AR400" s="5"/>
      <c r="AU400" s="5"/>
      <c r="AV400" s="5"/>
      <c r="AW400" s="5"/>
      <c r="AZ400" s="5"/>
      <c r="BA400" s="5"/>
      <c r="BC400" s="5"/>
      <c r="BD400" s="5"/>
      <c r="BF400" s="5"/>
      <c r="BK400" s="5"/>
      <c r="BW400" s="14"/>
      <c r="CD400" s="5"/>
      <c r="CF400" s="5"/>
    </row>
    <row r="401" spans="1:84" x14ac:dyDescent="0.3">
      <c r="A401" s="8"/>
      <c r="B401" s="8"/>
      <c r="D401" s="4"/>
      <c r="E401" s="4"/>
      <c r="G401" s="4"/>
      <c r="H401" s="18"/>
      <c r="I401" s="18"/>
      <c r="J401" s="18"/>
      <c r="K401" s="18"/>
      <c r="L401" s="111"/>
      <c r="M401" s="4"/>
      <c r="N401" s="4"/>
      <c r="O401" s="43"/>
      <c r="P401" s="8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14"/>
      <c r="AF401" s="5"/>
      <c r="AI401" s="5"/>
      <c r="AJ401" s="5"/>
      <c r="AN401" s="14"/>
      <c r="AO401" s="5"/>
      <c r="AP401" s="5"/>
      <c r="AR401" s="5"/>
      <c r="AU401" s="5"/>
      <c r="AV401" s="5"/>
      <c r="AW401" s="5"/>
      <c r="AZ401" s="5"/>
      <c r="BA401" s="5"/>
      <c r="BC401" s="5"/>
      <c r="BD401" s="5"/>
      <c r="BF401" s="5"/>
      <c r="BK401" s="5"/>
      <c r="BW401" s="14"/>
      <c r="CD401" s="5"/>
      <c r="CF401" s="5"/>
    </row>
    <row r="402" spans="1:84" x14ac:dyDescent="0.3">
      <c r="A402" s="8"/>
      <c r="B402" s="8"/>
      <c r="D402" s="4"/>
      <c r="E402" s="4"/>
      <c r="G402" s="4"/>
      <c r="H402" s="18"/>
      <c r="I402" s="18"/>
      <c r="J402" s="18"/>
      <c r="K402" s="18"/>
      <c r="L402" s="111"/>
      <c r="M402" s="4"/>
      <c r="N402" s="4"/>
      <c r="O402" s="43"/>
      <c r="P402" s="8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14"/>
      <c r="AF402" s="5"/>
      <c r="AI402" s="5"/>
      <c r="AJ402" s="5"/>
      <c r="AN402" s="14"/>
      <c r="AO402" s="5"/>
      <c r="AP402" s="5"/>
      <c r="AR402" s="5"/>
      <c r="AU402" s="5"/>
      <c r="AV402" s="5"/>
      <c r="AW402" s="5"/>
      <c r="AZ402" s="5"/>
      <c r="BA402" s="5"/>
      <c r="BC402" s="5"/>
      <c r="BD402" s="5"/>
      <c r="BF402" s="5"/>
      <c r="BK402" s="5"/>
      <c r="BW402" s="14"/>
      <c r="CD402" s="5"/>
      <c r="CF402" s="5"/>
    </row>
    <row r="403" spans="1:84" x14ac:dyDescent="0.3">
      <c r="A403" s="8"/>
      <c r="B403" s="8"/>
      <c r="D403" s="4"/>
      <c r="E403" s="4"/>
      <c r="G403" s="4"/>
      <c r="H403" s="18"/>
      <c r="I403" s="18"/>
      <c r="J403" s="18"/>
      <c r="K403" s="18"/>
      <c r="L403" s="111"/>
      <c r="M403" s="4"/>
      <c r="N403" s="4"/>
      <c r="O403" s="43"/>
      <c r="P403" s="8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14"/>
      <c r="AF403" s="5"/>
      <c r="AI403" s="5"/>
      <c r="AJ403" s="5"/>
      <c r="AN403" s="14"/>
      <c r="AO403" s="5"/>
      <c r="AP403" s="5"/>
      <c r="AR403" s="5"/>
      <c r="AU403" s="5"/>
      <c r="AV403" s="5"/>
      <c r="AW403" s="5"/>
      <c r="AZ403" s="5"/>
      <c r="BA403" s="5"/>
      <c r="BC403" s="5"/>
      <c r="BD403" s="5"/>
      <c r="BF403" s="5"/>
      <c r="BK403" s="5"/>
      <c r="BW403" s="14"/>
      <c r="CD403" s="5"/>
      <c r="CF403" s="5"/>
    </row>
    <row r="404" spans="1:84" x14ac:dyDescent="0.3">
      <c r="A404" s="8"/>
      <c r="B404" s="8"/>
      <c r="D404" s="4"/>
      <c r="E404" s="4"/>
      <c r="G404" s="4"/>
      <c r="H404" s="18"/>
      <c r="I404" s="18"/>
      <c r="J404" s="18"/>
      <c r="K404" s="18"/>
      <c r="L404" s="111"/>
      <c r="M404" s="4"/>
      <c r="N404" s="4"/>
      <c r="O404" s="43"/>
      <c r="P404" s="8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14"/>
      <c r="AF404" s="5"/>
      <c r="AI404" s="5"/>
      <c r="AJ404" s="5"/>
      <c r="AN404" s="14"/>
      <c r="AO404" s="5"/>
      <c r="AP404" s="5"/>
      <c r="AR404" s="5"/>
      <c r="AU404" s="5"/>
      <c r="AV404" s="5"/>
      <c r="AW404" s="5"/>
      <c r="AZ404" s="5"/>
      <c r="BA404" s="5"/>
      <c r="BC404" s="5"/>
      <c r="BD404" s="5"/>
      <c r="BF404" s="5"/>
      <c r="BK404" s="5"/>
      <c r="BW404" s="14"/>
      <c r="CD404" s="5"/>
      <c r="CF404" s="5"/>
    </row>
    <row r="405" spans="1:84" x14ac:dyDescent="0.3">
      <c r="A405" s="8"/>
      <c r="B405" s="8"/>
      <c r="D405" s="4"/>
      <c r="E405" s="4"/>
      <c r="G405" s="4"/>
      <c r="H405" s="18"/>
      <c r="I405" s="18"/>
      <c r="J405" s="18"/>
      <c r="K405" s="18"/>
      <c r="L405" s="111"/>
      <c r="M405" s="4"/>
      <c r="N405" s="4"/>
      <c r="O405" s="43"/>
      <c r="P405" s="8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14"/>
      <c r="AF405" s="5"/>
      <c r="AI405" s="5"/>
      <c r="AJ405" s="5"/>
      <c r="AN405" s="14"/>
      <c r="AO405" s="5"/>
      <c r="AP405" s="5"/>
      <c r="AR405" s="5"/>
      <c r="AU405" s="5"/>
      <c r="AV405" s="5"/>
      <c r="AW405" s="5"/>
      <c r="AZ405" s="5"/>
      <c r="BA405" s="5"/>
      <c r="BC405" s="5"/>
      <c r="BD405" s="5"/>
      <c r="BF405" s="5"/>
      <c r="BK405" s="5"/>
      <c r="BW405" s="14"/>
      <c r="CD405" s="5"/>
      <c r="CF405" s="5"/>
    </row>
    <row r="406" spans="1:84" x14ac:dyDescent="0.3">
      <c r="A406" s="8"/>
      <c r="B406" s="8"/>
      <c r="D406" s="4"/>
      <c r="E406" s="4"/>
      <c r="G406" s="4"/>
      <c r="H406" s="18"/>
      <c r="I406" s="18"/>
      <c r="J406" s="18"/>
      <c r="K406" s="18"/>
      <c r="L406" s="111"/>
      <c r="M406" s="4"/>
      <c r="N406" s="4"/>
      <c r="O406" s="43"/>
      <c r="P406" s="8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14"/>
      <c r="AF406" s="5"/>
      <c r="AI406" s="5"/>
      <c r="AJ406" s="5"/>
      <c r="AN406" s="14"/>
      <c r="AO406" s="5"/>
      <c r="AP406" s="5"/>
      <c r="AR406" s="5"/>
      <c r="AU406" s="5"/>
      <c r="AV406" s="5"/>
      <c r="AW406" s="5"/>
      <c r="AZ406" s="5"/>
      <c r="BA406" s="5"/>
      <c r="BC406" s="5"/>
      <c r="BD406" s="5"/>
      <c r="BF406" s="5"/>
      <c r="BK406" s="5"/>
      <c r="BW406" s="14"/>
      <c r="CD406" s="5"/>
      <c r="CF406" s="5"/>
    </row>
    <row r="407" spans="1:84" x14ac:dyDescent="0.3">
      <c r="A407" s="8"/>
      <c r="B407" s="8"/>
      <c r="D407" s="4"/>
      <c r="E407" s="4"/>
      <c r="G407" s="4"/>
      <c r="H407" s="18"/>
      <c r="I407" s="18"/>
      <c r="J407" s="18"/>
      <c r="K407" s="18"/>
      <c r="L407" s="111"/>
      <c r="M407" s="4"/>
      <c r="N407" s="4"/>
      <c r="O407" s="43"/>
      <c r="P407" s="8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14"/>
      <c r="AF407" s="5"/>
      <c r="AI407" s="5"/>
      <c r="AJ407" s="5"/>
      <c r="AN407" s="14"/>
      <c r="AO407" s="5"/>
      <c r="AP407" s="5"/>
      <c r="AR407" s="5"/>
      <c r="AU407" s="5"/>
      <c r="AV407" s="5"/>
      <c r="AW407" s="5"/>
      <c r="AZ407" s="5"/>
      <c r="BA407" s="5"/>
      <c r="BC407" s="5"/>
      <c r="BD407" s="5"/>
      <c r="BF407" s="5"/>
      <c r="BK407" s="5"/>
      <c r="BW407" s="14"/>
      <c r="CD407" s="5"/>
      <c r="CF407" s="5"/>
    </row>
    <row r="408" spans="1:84" x14ac:dyDescent="0.3">
      <c r="A408" s="8"/>
      <c r="B408" s="8"/>
      <c r="D408" s="4"/>
      <c r="E408" s="4"/>
      <c r="G408" s="4"/>
      <c r="H408" s="18"/>
      <c r="I408" s="18"/>
      <c r="J408" s="18"/>
      <c r="K408" s="18"/>
      <c r="L408" s="111"/>
      <c r="M408" s="4"/>
      <c r="N408" s="4"/>
      <c r="O408" s="43"/>
      <c r="P408" s="8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14"/>
      <c r="AF408" s="5"/>
      <c r="AI408" s="5"/>
      <c r="AJ408" s="5"/>
      <c r="AN408" s="14"/>
      <c r="AO408" s="5"/>
      <c r="AP408" s="5"/>
      <c r="AR408" s="5"/>
      <c r="AU408" s="5"/>
      <c r="AV408" s="5"/>
      <c r="AW408" s="5"/>
      <c r="AZ408" s="5"/>
      <c r="BA408" s="5"/>
      <c r="BC408" s="5"/>
      <c r="BD408" s="5"/>
      <c r="BF408" s="5"/>
      <c r="BK408" s="5"/>
      <c r="BW408" s="14"/>
      <c r="CD408" s="5"/>
      <c r="CF408" s="5"/>
    </row>
    <row r="409" spans="1:84" x14ac:dyDescent="0.3">
      <c r="A409" s="8"/>
      <c r="B409" s="8"/>
      <c r="D409" s="4"/>
      <c r="E409" s="4"/>
      <c r="G409" s="4"/>
      <c r="H409" s="18"/>
      <c r="I409" s="18"/>
      <c r="J409" s="18"/>
      <c r="K409" s="18"/>
      <c r="L409" s="111"/>
      <c r="M409" s="4"/>
      <c r="N409" s="4"/>
      <c r="O409" s="43"/>
      <c r="P409" s="8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14"/>
      <c r="AF409" s="5"/>
      <c r="AI409" s="5"/>
      <c r="AJ409" s="5"/>
      <c r="AN409" s="14"/>
      <c r="AO409" s="5"/>
      <c r="AP409" s="5"/>
      <c r="AR409" s="5"/>
      <c r="AU409" s="5"/>
      <c r="AV409" s="5"/>
      <c r="AW409" s="5"/>
      <c r="AZ409" s="5"/>
      <c r="BA409" s="5"/>
      <c r="BC409" s="5"/>
      <c r="BD409" s="5"/>
      <c r="BF409" s="5"/>
      <c r="BK409" s="5"/>
      <c r="BW409" s="14"/>
      <c r="CD409" s="5"/>
      <c r="CF409" s="5"/>
    </row>
    <row r="410" spans="1:84" x14ac:dyDescent="0.3">
      <c r="A410" s="8"/>
      <c r="B410" s="8"/>
      <c r="D410" s="4"/>
      <c r="E410" s="4"/>
      <c r="G410" s="4"/>
      <c r="H410" s="18"/>
      <c r="I410" s="18"/>
      <c r="J410" s="18"/>
      <c r="K410" s="18"/>
      <c r="L410" s="111"/>
      <c r="M410" s="4"/>
      <c r="N410" s="4"/>
      <c r="O410" s="43"/>
      <c r="P410" s="8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14"/>
      <c r="AF410" s="5"/>
      <c r="AI410" s="5"/>
      <c r="AJ410" s="5"/>
      <c r="AN410" s="14"/>
      <c r="AO410" s="5"/>
      <c r="AP410" s="5"/>
      <c r="AR410" s="5"/>
      <c r="AU410" s="5"/>
      <c r="AV410" s="5"/>
      <c r="AW410" s="5"/>
      <c r="AZ410" s="5"/>
      <c r="BA410" s="5"/>
      <c r="BC410" s="5"/>
      <c r="BD410" s="5"/>
      <c r="BF410" s="5"/>
      <c r="BK410" s="5"/>
      <c r="BW410" s="14"/>
      <c r="CD410" s="5"/>
      <c r="CF410" s="5"/>
    </row>
    <row r="411" spans="1:84" x14ac:dyDescent="0.3">
      <c r="A411" s="8"/>
      <c r="B411" s="8"/>
      <c r="D411" s="4"/>
      <c r="E411" s="4"/>
      <c r="G411" s="4"/>
      <c r="H411" s="18"/>
      <c r="I411" s="18"/>
      <c r="J411" s="18"/>
      <c r="K411" s="18"/>
      <c r="L411" s="111"/>
      <c r="M411" s="4"/>
      <c r="N411" s="4"/>
      <c r="O411" s="43"/>
      <c r="P411" s="8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14"/>
      <c r="AF411" s="5"/>
      <c r="AI411" s="5"/>
      <c r="AJ411" s="5"/>
      <c r="AN411" s="14"/>
      <c r="AO411" s="5"/>
      <c r="AP411" s="5"/>
      <c r="AR411" s="5"/>
      <c r="AU411" s="5"/>
      <c r="AV411" s="5"/>
      <c r="AW411" s="5"/>
      <c r="AZ411" s="5"/>
      <c r="BA411" s="5"/>
      <c r="BC411" s="5"/>
      <c r="BD411" s="5"/>
      <c r="BF411" s="5"/>
      <c r="BK411" s="5"/>
      <c r="BW411" s="14"/>
      <c r="CD411" s="5"/>
      <c r="CF411" s="5"/>
    </row>
    <row r="412" spans="1:84" x14ac:dyDescent="0.3">
      <c r="A412" s="8"/>
      <c r="B412" s="8"/>
      <c r="D412" s="4"/>
      <c r="E412" s="4"/>
      <c r="G412" s="4"/>
      <c r="H412" s="18"/>
      <c r="I412" s="18"/>
      <c r="J412" s="18"/>
      <c r="K412" s="18"/>
      <c r="L412" s="111"/>
      <c r="M412" s="4"/>
      <c r="N412" s="4"/>
      <c r="O412" s="43"/>
      <c r="P412" s="8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14"/>
      <c r="AF412" s="5"/>
      <c r="AI412" s="5"/>
      <c r="AJ412" s="5"/>
      <c r="AN412" s="14"/>
      <c r="AO412" s="5"/>
      <c r="AP412" s="5"/>
      <c r="AR412" s="5"/>
      <c r="AU412" s="5"/>
      <c r="AV412" s="5"/>
      <c r="AW412" s="5"/>
      <c r="AZ412" s="5"/>
      <c r="BA412" s="5"/>
      <c r="BC412" s="5"/>
      <c r="BD412" s="5"/>
      <c r="BF412" s="5"/>
      <c r="BK412" s="5"/>
      <c r="BW412" s="14"/>
      <c r="CD412" s="5"/>
      <c r="CF412" s="5"/>
    </row>
    <row r="413" spans="1:84" x14ac:dyDescent="0.3">
      <c r="A413" s="8"/>
      <c r="B413" s="8"/>
      <c r="D413" s="4"/>
      <c r="E413" s="4"/>
      <c r="G413" s="4"/>
      <c r="H413" s="18"/>
      <c r="I413" s="18"/>
      <c r="J413" s="18"/>
      <c r="K413" s="18"/>
      <c r="L413" s="111"/>
      <c r="M413" s="4"/>
      <c r="N413" s="4"/>
      <c r="O413" s="43"/>
      <c r="P413" s="8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14"/>
      <c r="AF413" s="5"/>
      <c r="AI413" s="5"/>
      <c r="AJ413" s="5"/>
      <c r="AN413" s="14"/>
      <c r="AO413" s="5"/>
      <c r="AP413" s="5"/>
      <c r="AR413" s="5"/>
      <c r="AU413" s="5"/>
      <c r="AV413" s="5"/>
      <c r="AW413" s="5"/>
      <c r="AZ413" s="5"/>
      <c r="BA413" s="5"/>
      <c r="BC413" s="5"/>
      <c r="BD413" s="5"/>
      <c r="BF413" s="5"/>
      <c r="BK413" s="5"/>
      <c r="BW413" s="14"/>
      <c r="CD413" s="5"/>
      <c r="CF413" s="5"/>
    </row>
    <row r="414" spans="1:84" x14ac:dyDescent="0.3">
      <c r="A414" s="8"/>
      <c r="B414" s="8"/>
      <c r="D414" s="4"/>
      <c r="E414" s="4"/>
      <c r="G414" s="4"/>
      <c r="H414" s="18"/>
      <c r="I414" s="18"/>
      <c r="J414" s="18"/>
      <c r="K414" s="18"/>
      <c r="L414" s="111"/>
      <c r="M414" s="4"/>
      <c r="N414" s="4"/>
      <c r="O414" s="43"/>
      <c r="P414" s="8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14"/>
      <c r="AF414" s="5"/>
      <c r="AI414" s="5"/>
      <c r="AJ414" s="5"/>
      <c r="AN414" s="14"/>
      <c r="AO414" s="5"/>
      <c r="AP414" s="5"/>
      <c r="AR414" s="5"/>
      <c r="AU414" s="5"/>
      <c r="AV414" s="5"/>
      <c r="AW414" s="5"/>
      <c r="AZ414" s="5"/>
      <c r="BA414" s="5"/>
      <c r="BC414" s="5"/>
      <c r="BD414" s="5"/>
      <c r="BF414" s="5"/>
      <c r="BK414" s="5"/>
      <c r="BW414" s="14"/>
      <c r="CD414" s="5"/>
      <c r="CF414" s="5"/>
    </row>
    <row r="415" spans="1:84" x14ac:dyDescent="0.3">
      <c r="A415" s="8"/>
      <c r="B415" s="8"/>
      <c r="D415" s="4"/>
      <c r="E415" s="4"/>
      <c r="G415" s="4"/>
      <c r="H415" s="18"/>
      <c r="I415" s="18"/>
      <c r="J415" s="18"/>
      <c r="K415" s="18"/>
      <c r="L415" s="111"/>
      <c r="M415" s="4"/>
      <c r="N415" s="4"/>
      <c r="O415" s="43"/>
      <c r="P415" s="8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14"/>
      <c r="AF415" s="5"/>
      <c r="AI415" s="5"/>
      <c r="AJ415" s="5"/>
      <c r="AN415" s="14"/>
      <c r="AO415" s="5"/>
      <c r="AP415" s="5"/>
      <c r="AR415" s="5"/>
      <c r="AU415" s="5"/>
      <c r="AV415" s="5"/>
      <c r="AW415" s="5"/>
      <c r="AZ415" s="5"/>
      <c r="BA415" s="5"/>
      <c r="BC415" s="5"/>
      <c r="BD415" s="5"/>
      <c r="BF415" s="5"/>
      <c r="BK415" s="5"/>
      <c r="BW415" s="14"/>
      <c r="CD415" s="5"/>
      <c r="CF415" s="5"/>
    </row>
    <row r="416" spans="1:84" x14ac:dyDescent="0.3">
      <c r="A416" s="8"/>
      <c r="B416" s="8"/>
      <c r="D416" s="4"/>
      <c r="E416" s="4"/>
      <c r="G416" s="4"/>
      <c r="H416" s="18"/>
      <c r="I416" s="18"/>
      <c r="J416" s="18"/>
      <c r="K416" s="18"/>
      <c r="L416" s="111"/>
      <c r="M416" s="4"/>
      <c r="N416" s="4"/>
      <c r="O416" s="43"/>
      <c r="P416" s="8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14"/>
      <c r="AF416" s="5"/>
      <c r="AI416" s="5"/>
      <c r="AJ416" s="5"/>
      <c r="AN416" s="14"/>
      <c r="AO416" s="5"/>
      <c r="AP416" s="5"/>
      <c r="AR416" s="5"/>
      <c r="AU416" s="5"/>
      <c r="AV416" s="5"/>
      <c r="AW416" s="5"/>
      <c r="AZ416" s="5"/>
      <c r="BA416" s="5"/>
      <c r="BC416" s="5"/>
      <c r="BD416" s="5"/>
      <c r="BF416" s="5"/>
      <c r="BK416" s="5"/>
      <c r="BW416" s="14"/>
      <c r="CD416" s="5"/>
      <c r="CF416" s="5"/>
    </row>
    <row r="417" spans="1:84" x14ac:dyDescent="0.3">
      <c r="A417" s="8"/>
      <c r="B417" s="8"/>
      <c r="D417" s="4"/>
      <c r="E417" s="4"/>
      <c r="G417" s="4"/>
      <c r="H417" s="18"/>
      <c r="I417" s="18"/>
      <c r="J417" s="18"/>
      <c r="K417" s="18"/>
      <c r="L417" s="111"/>
      <c r="M417" s="4"/>
      <c r="N417" s="4"/>
      <c r="O417" s="43"/>
      <c r="P417" s="8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14"/>
      <c r="AF417" s="5"/>
      <c r="AI417" s="5"/>
      <c r="AJ417" s="5"/>
      <c r="AN417" s="14"/>
      <c r="AO417" s="5"/>
      <c r="AP417" s="5"/>
      <c r="AR417" s="5"/>
      <c r="AU417" s="5"/>
      <c r="AV417" s="5"/>
      <c r="AW417" s="5"/>
      <c r="AZ417" s="5"/>
      <c r="BA417" s="5"/>
      <c r="BC417" s="5"/>
      <c r="BD417" s="5"/>
      <c r="BF417" s="5"/>
      <c r="BK417" s="5"/>
      <c r="BW417" s="14"/>
      <c r="CD417" s="5"/>
      <c r="CF417" s="5"/>
    </row>
    <row r="418" spans="1:84" x14ac:dyDescent="0.3">
      <c r="A418" s="8"/>
      <c r="B418" s="8"/>
      <c r="D418" s="4"/>
      <c r="E418" s="4"/>
      <c r="G418" s="4"/>
      <c r="H418" s="18"/>
      <c r="I418" s="18"/>
      <c r="J418" s="18"/>
      <c r="K418" s="18"/>
      <c r="L418" s="111"/>
      <c r="M418" s="4"/>
      <c r="N418" s="4"/>
      <c r="O418" s="43"/>
      <c r="P418" s="8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14"/>
      <c r="AF418" s="5"/>
      <c r="AI418" s="5"/>
      <c r="AJ418" s="5"/>
      <c r="AN418" s="14"/>
      <c r="AO418" s="5"/>
      <c r="AP418" s="5"/>
      <c r="AR418" s="5"/>
      <c r="AU418" s="5"/>
      <c r="AV418" s="5"/>
      <c r="AW418" s="5"/>
      <c r="AZ418" s="5"/>
      <c r="BA418" s="5"/>
      <c r="BC418" s="5"/>
      <c r="BD418" s="5"/>
      <c r="BF418" s="5"/>
      <c r="BK418" s="5"/>
      <c r="BW418" s="14"/>
      <c r="CD418" s="5"/>
      <c r="CF418" s="5"/>
    </row>
    <row r="419" spans="1:84" x14ac:dyDescent="0.3">
      <c r="A419" s="8"/>
      <c r="B419" s="8"/>
      <c r="D419" s="4"/>
      <c r="E419" s="4"/>
      <c r="G419" s="4"/>
      <c r="H419" s="18"/>
      <c r="I419" s="18"/>
      <c r="J419" s="18"/>
      <c r="K419" s="18"/>
      <c r="L419" s="111"/>
      <c r="M419" s="4"/>
      <c r="N419" s="4"/>
      <c r="O419" s="43"/>
      <c r="P419" s="8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14"/>
      <c r="AF419" s="5"/>
      <c r="AI419" s="5"/>
      <c r="AJ419" s="5"/>
      <c r="AN419" s="14"/>
      <c r="AO419" s="5"/>
      <c r="AP419" s="5"/>
      <c r="AR419" s="5"/>
      <c r="AU419" s="5"/>
      <c r="AV419" s="5"/>
      <c r="AW419" s="5"/>
      <c r="AZ419" s="5"/>
      <c r="BA419" s="5"/>
      <c r="BC419" s="5"/>
      <c r="BD419" s="5"/>
      <c r="BF419" s="5"/>
      <c r="BK419" s="5"/>
      <c r="BW419" s="14"/>
      <c r="CD419" s="5"/>
      <c r="CF419" s="5"/>
    </row>
    <row r="420" spans="1:84" x14ac:dyDescent="0.3">
      <c r="A420" s="8"/>
      <c r="B420" s="8"/>
      <c r="D420" s="4"/>
      <c r="E420" s="4"/>
      <c r="G420" s="4"/>
      <c r="H420" s="18"/>
      <c r="I420" s="18"/>
      <c r="J420" s="18"/>
      <c r="K420" s="18"/>
      <c r="L420" s="111"/>
      <c r="M420" s="4"/>
      <c r="N420" s="4"/>
      <c r="O420" s="43"/>
      <c r="P420" s="8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14"/>
      <c r="AF420" s="5"/>
      <c r="AI420" s="5"/>
      <c r="AJ420" s="5"/>
      <c r="AN420" s="14"/>
      <c r="AO420" s="5"/>
      <c r="AP420" s="5"/>
      <c r="AR420" s="5"/>
      <c r="AU420" s="5"/>
      <c r="AV420" s="5"/>
      <c r="AW420" s="5"/>
      <c r="AZ420" s="5"/>
      <c r="BA420" s="5"/>
      <c r="BC420" s="5"/>
      <c r="BD420" s="5"/>
      <c r="BF420" s="5"/>
      <c r="BK420" s="5"/>
      <c r="BW420" s="14"/>
      <c r="CD420" s="5"/>
      <c r="CF420" s="5"/>
    </row>
    <row r="421" spans="1:84" x14ac:dyDescent="0.3">
      <c r="A421" s="8"/>
      <c r="B421" s="8"/>
      <c r="D421" s="4"/>
      <c r="E421" s="4"/>
      <c r="G421" s="4"/>
      <c r="H421" s="18"/>
      <c r="I421" s="18"/>
      <c r="J421" s="18"/>
      <c r="K421" s="18"/>
      <c r="L421" s="111"/>
      <c r="M421" s="4"/>
      <c r="N421" s="4"/>
      <c r="O421" s="43"/>
      <c r="P421" s="8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14"/>
      <c r="AF421" s="5"/>
      <c r="AI421" s="5"/>
      <c r="AJ421" s="5"/>
      <c r="AN421" s="14"/>
      <c r="AO421" s="5"/>
      <c r="AP421" s="5"/>
      <c r="AR421" s="5"/>
      <c r="AU421" s="5"/>
      <c r="AV421" s="5"/>
      <c r="AW421" s="5"/>
      <c r="AZ421" s="5"/>
      <c r="BA421" s="5"/>
      <c r="BC421" s="5"/>
      <c r="BD421" s="5"/>
      <c r="BF421" s="5"/>
      <c r="BK421" s="5"/>
      <c r="BW421" s="14"/>
      <c r="CD421" s="5"/>
      <c r="CF421" s="5"/>
    </row>
    <row r="422" spans="1:84" x14ac:dyDescent="0.3">
      <c r="A422" s="8"/>
      <c r="B422" s="8"/>
      <c r="D422" s="4"/>
      <c r="E422" s="4"/>
      <c r="G422" s="4"/>
      <c r="H422" s="18"/>
      <c r="I422" s="18"/>
      <c r="J422" s="18"/>
      <c r="K422" s="18"/>
      <c r="L422" s="111"/>
      <c r="M422" s="4"/>
      <c r="N422" s="4"/>
      <c r="O422" s="43"/>
      <c r="P422" s="8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14"/>
      <c r="AF422" s="5"/>
      <c r="AI422" s="5"/>
      <c r="AJ422" s="5"/>
      <c r="AN422" s="14"/>
      <c r="AO422" s="5"/>
      <c r="AP422" s="5"/>
      <c r="AR422" s="5"/>
      <c r="AU422" s="5"/>
      <c r="AV422" s="5"/>
      <c r="AW422" s="5"/>
      <c r="AZ422" s="5"/>
      <c r="BA422" s="5"/>
      <c r="BC422" s="5"/>
      <c r="BD422" s="5"/>
      <c r="BF422" s="5"/>
      <c r="BK422" s="5"/>
      <c r="BW422" s="14"/>
      <c r="CD422" s="5"/>
      <c r="CF422" s="5"/>
    </row>
    <row r="423" spans="1:84" x14ac:dyDescent="0.3">
      <c r="A423" s="8"/>
      <c r="B423" s="8"/>
      <c r="D423" s="4"/>
      <c r="E423" s="4"/>
      <c r="G423" s="4"/>
      <c r="H423" s="18"/>
      <c r="I423" s="18"/>
      <c r="J423" s="18"/>
      <c r="K423" s="18"/>
      <c r="L423" s="111"/>
      <c r="M423" s="4"/>
      <c r="N423" s="4"/>
      <c r="O423" s="43"/>
      <c r="P423" s="8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14"/>
      <c r="AF423" s="5"/>
      <c r="AI423" s="5"/>
      <c r="AJ423" s="5"/>
      <c r="AN423" s="14"/>
      <c r="AO423" s="5"/>
      <c r="AP423" s="5"/>
      <c r="AR423" s="5"/>
      <c r="AU423" s="5"/>
      <c r="AV423" s="5"/>
      <c r="AW423" s="5"/>
      <c r="AZ423" s="5"/>
      <c r="BA423" s="5"/>
      <c r="BC423" s="5"/>
      <c r="BD423" s="5"/>
      <c r="BF423" s="5"/>
      <c r="BK423" s="5"/>
      <c r="BW423" s="14"/>
      <c r="CD423" s="5"/>
      <c r="CF423" s="5"/>
    </row>
    <row r="424" spans="1:84" x14ac:dyDescent="0.3">
      <c r="A424" s="8"/>
      <c r="B424" s="8"/>
      <c r="D424" s="4"/>
      <c r="E424" s="4"/>
      <c r="G424" s="4"/>
      <c r="H424" s="18"/>
      <c r="I424" s="18"/>
      <c r="J424" s="18"/>
      <c r="K424" s="18"/>
      <c r="L424" s="111"/>
      <c r="M424" s="4"/>
      <c r="N424" s="4"/>
      <c r="O424" s="43"/>
      <c r="P424" s="8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14"/>
      <c r="AF424" s="5"/>
      <c r="AI424" s="5"/>
      <c r="AJ424" s="5"/>
      <c r="AN424" s="14"/>
      <c r="AO424" s="5"/>
      <c r="AP424" s="5"/>
      <c r="AR424" s="5"/>
      <c r="AU424" s="5"/>
      <c r="AV424" s="5"/>
      <c r="AW424" s="5"/>
      <c r="AZ424" s="5"/>
      <c r="BA424" s="5"/>
      <c r="BC424" s="5"/>
      <c r="BD424" s="5"/>
      <c r="BF424" s="5"/>
      <c r="BK424" s="5"/>
      <c r="BW424" s="14"/>
      <c r="CD424" s="5"/>
      <c r="CF424" s="5"/>
    </row>
    <row r="425" spans="1:84" x14ac:dyDescent="0.3">
      <c r="A425" s="8"/>
      <c r="B425" s="8"/>
      <c r="D425" s="4"/>
      <c r="E425" s="4"/>
      <c r="G425" s="4"/>
      <c r="H425" s="18"/>
      <c r="I425" s="18"/>
      <c r="J425" s="18"/>
      <c r="K425" s="18"/>
      <c r="L425" s="111"/>
      <c r="M425" s="4"/>
      <c r="N425" s="4"/>
      <c r="O425" s="43"/>
      <c r="P425" s="8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14"/>
      <c r="AF425" s="5"/>
      <c r="AI425" s="5"/>
      <c r="AJ425" s="5"/>
      <c r="AN425" s="14"/>
      <c r="AO425" s="5"/>
      <c r="AP425" s="5"/>
      <c r="AR425" s="5"/>
      <c r="AU425" s="5"/>
      <c r="AV425" s="5"/>
      <c r="AW425" s="5"/>
      <c r="AZ425" s="5"/>
      <c r="BA425" s="5"/>
      <c r="BC425" s="5"/>
      <c r="BD425" s="5"/>
      <c r="BF425" s="5"/>
      <c r="BK425" s="5"/>
      <c r="BW425" s="14"/>
      <c r="CD425" s="5"/>
      <c r="CF425" s="5"/>
    </row>
    <row r="426" spans="1:84" x14ac:dyDescent="0.3">
      <c r="A426" s="8"/>
      <c r="B426" s="8"/>
      <c r="D426" s="4"/>
      <c r="E426" s="4"/>
      <c r="G426" s="4"/>
      <c r="H426" s="18"/>
      <c r="I426" s="18"/>
      <c r="J426" s="18"/>
      <c r="K426" s="18"/>
      <c r="L426" s="111"/>
      <c r="M426" s="4"/>
      <c r="N426" s="4"/>
      <c r="O426" s="43"/>
      <c r="P426" s="8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14"/>
      <c r="AF426" s="5"/>
      <c r="AI426" s="5"/>
      <c r="AJ426" s="5"/>
      <c r="AN426" s="14"/>
      <c r="AO426" s="5"/>
      <c r="AP426" s="5"/>
      <c r="AR426" s="5"/>
      <c r="AU426" s="5"/>
      <c r="AV426" s="5"/>
      <c r="AW426" s="5"/>
      <c r="AZ426" s="5"/>
      <c r="BA426" s="5"/>
      <c r="BC426" s="5"/>
      <c r="BD426" s="5"/>
      <c r="BF426" s="5"/>
      <c r="BK426" s="5"/>
      <c r="BW426" s="14"/>
      <c r="CD426" s="5"/>
      <c r="CF426" s="5"/>
    </row>
    <row r="427" spans="1:84" x14ac:dyDescent="0.3">
      <c r="A427" s="8"/>
      <c r="B427" s="8"/>
      <c r="D427" s="4"/>
      <c r="E427" s="4"/>
      <c r="G427" s="4"/>
      <c r="H427" s="18"/>
      <c r="I427" s="18"/>
      <c r="J427" s="18"/>
      <c r="K427" s="18"/>
      <c r="L427" s="111"/>
      <c r="M427" s="4"/>
      <c r="N427" s="4"/>
      <c r="O427" s="43"/>
      <c r="P427" s="8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14"/>
      <c r="AF427" s="5"/>
      <c r="AI427" s="5"/>
      <c r="AJ427" s="5"/>
      <c r="AN427" s="14"/>
      <c r="AO427" s="5"/>
      <c r="AP427" s="5"/>
      <c r="AR427" s="5"/>
      <c r="AU427" s="5"/>
      <c r="AV427" s="5"/>
      <c r="AW427" s="5"/>
      <c r="AZ427" s="5"/>
      <c r="BA427" s="5"/>
      <c r="BC427" s="5"/>
      <c r="BD427" s="5"/>
      <c r="BF427" s="5"/>
      <c r="BK427" s="5"/>
      <c r="BW427" s="14"/>
      <c r="CD427" s="5"/>
      <c r="CF427" s="5"/>
    </row>
    <row r="428" spans="1:84" x14ac:dyDescent="0.3">
      <c r="A428" s="8"/>
      <c r="B428" s="8"/>
      <c r="D428" s="4"/>
      <c r="E428" s="4"/>
      <c r="G428" s="4"/>
      <c r="H428" s="18"/>
      <c r="I428" s="18"/>
      <c r="J428" s="18"/>
      <c r="K428" s="18"/>
      <c r="L428" s="111"/>
      <c r="M428" s="4"/>
      <c r="N428" s="4"/>
      <c r="O428" s="43"/>
      <c r="P428" s="8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14"/>
      <c r="AF428" s="5"/>
      <c r="AI428" s="5"/>
      <c r="AJ428" s="5"/>
      <c r="AN428" s="14"/>
      <c r="AO428" s="5"/>
      <c r="AP428" s="5"/>
      <c r="AR428" s="5"/>
      <c r="AU428" s="5"/>
      <c r="AV428" s="5"/>
      <c r="AW428" s="5"/>
      <c r="AZ428" s="5"/>
      <c r="BA428" s="5"/>
      <c r="BC428" s="5"/>
      <c r="BD428" s="5"/>
      <c r="BF428" s="5"/>
      <c r="BK428" s="5"/>
      <c r="BW428" s="14"/>
      <c r="CD428" s="5"/>
      <c r="CF428" s="5"/>
    </row>
    <row r="429" spans="1:84" x14ac:dyDescent="0.3">
      <c r="A429" s="8"/>
      <c r="B429" s="8"/>
      <c r="D429" s="4"/>
      <c r="E429" s="4"/>
      <c r="G429" s="4"/>
      <c r="H429" s="18"/>
      <c r="I429" s="18"/>
      <c r="J429" s="18"/>
      <c r="K429" s="18"/>
      <c r="L429" s="111"/>
      <c r="M429" s="4"/>
      <c r="N429" s="4"/>
      <c r="O429" s="43"/>
      <c r="P429" s="8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14"/>
      <c r="AF429" s="5"/>
      <c r="AI429" s="5"/>
      <c r="AJ429" s="5"/>
      <c r="AN429" s="14"/>
      <c r="AO429" s="5"/>
      <c r="AP429" s="5"/>
      <c r="AR429" s="5"/>
      <c r="AU429" s="5"/>
      <c r="AV429" s="5"/>
      <c r="AW429" s="5"/>
      <c r="AZ429" s="5"/>
      <c r="BA429" s="5"/>
      <c r="BC429" s="5"/>
      <c r="BD429" s="5"/>
      <c r="BF429" s="5"/>
      <c r="BK429" s="5"/>
      <c r="BW429" s="14"/>
      <c r="CD429" s="5"/>
      <c r="CF429" s="5"/>
    </row>
    <row r="430" spans="1:84" x14ac:dyDescent="0.3">
      <c r="A430" s="8"/>
      <c r="B430" s="8"/>
      <c r="D430" s="4"/>
      <c r="E430" s="4"/>
      <c r="G430" s="4"/>
      <c r="H430" s="18"/>
      <c r="I430" s="18"/>
      <c r="J430" s="18"/>
      <c r="K430" s="18"/>
      <c r="L430" s="111"/>
      <c r="M430" s="4"/>
      <c r="N430" s="4"/>
      <c r="O430" s="43"/>
      <c r="P430" s="8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14"/>
      <c r="AF430" s="5"/>
      <c r="AI430" s="5"/>
      <c r="AJ430" s="5"/>
      <c r="AN430" s="14"/>
      <c r="AO430" s="5"/>
      <c r="AP430" s="5"/>
      <c r="AR430" s="5"/>
      <c r="AU430" s="5"/>
      <c r="AV430" s="5"/>
      <c r="AW430" s="5"/>
      <c r="AZ430" s="5"/>
      <c r="BA430" s="5"/>
      <c r="BC430" s="5"/>
      <c r="BD430" s="5"/>
      <c r="BF430" s="5"/>
      <c r="BK430" s="5"/>
      <c r="BW430" s="14"/>
      <c r="CD430" s="5"/>
      <c r="CF430" s="5"/>
    </row>
    <row r="431" spans="1:84" x14ac:dyDescent="0.3">
      <c r="A431" s="8"/>
      <c r="B431" s="8"/>
      <c r="D431" s="4"/>
      <c r="E431" s="4"/>
      <c r="G431" s="4"/>
      <c r="H431" s="18"/>
      <c r="I431" s="18"/>
      <c r="J431" s="18"/>
      <c r="K431" s="18"/>
      <c r="L431" s="111"/>
      <c r="M431" s="4"/>
      <c r="N431" s="4"/>
      <c r="O431" s="43"/>
      <c r="P431" s="8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14"/>
      <c r="AF431" s="5"/>
      <c r="AI431" s="5"/>
      <c r="AJ431" s="5"/>
      <c r="AN431" s="14"/>
      <c r="AO431" s="5"/>
      <c r="AP431" s="5"/>
      <c r="AR431" s="5"/>
      <c r="AU431" s="5"/>
      <c r="AV431" s="5"/>
      <c r="AW431" s="5"/>
      <c r="AZ431" s="5"/>
      <c r="BA431" s="5"/>
      <c r="BC431" s="5"/>
      <c r="BD431" s="5"/>
      <c r="BF431" s="5"/>
      <c r="BK431" s="5"/>
      <c r="BW431" s="14"/>
      <c r="CD431" s="5"/>
      <c r="CF431" s="5"/>
    </row>
    <row r="432" spans="1:84" x14ac:dyDescent="0.3">
      <c r="A432" s="8"/>
      <c r="B432" s="8"/>
      <c r="D432" s="4"/>
      <c r="E432" s="4"/>
      <c r="G432" s="4"/>
      <c r="H432" s="18"/>
      <c r="I432" s="18"/>
      <c r="J432" s="18"/>
      <c r="K432" s="18"/>
      <c r="L432" s="111"/>
      <c r="M432" s="4"/>
      <c r="N432" s="4"/>
      <c r="O432" s="43"/>
      <c r="P432" s="8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14"/>
      <c r="AF432" s="5"/>
      <c r="AI432" s="5"/>
      <c r="AJ432" s="5"/>
      <c r="AN432" s="14"/>
      <c r="AO432" s="5"/>
      <c r="AP432" s="5"/>
      <c r="AR432" s="5"/>
      <c r="AU432" s="5"/>
      <c r="AV432" s="5"/>
      <c r="AW432" s="5"/>
      <c r="AZ432" s="5"/>
      <c r="BA432" s="5"/>
      <c r="BC432" s="5"/>
      <c r="BD432" s="5"/>
      <c r="BF432" s="5"/>
      <c r="BK432" s="5"/>
      <c r="BW432" s="14"/>
      <c r="CD432" s="5"/>
      <c r="CF432" s="5"/>
    </row>
    <row r="433" spans="1:84" x14ac:dyDescent="0.3">
      <c r="A433" s="8"/>
      <c r="B433" s="8"/>
      <c r="D433" s="4"/>
      <c r="E433" s="4"/>
      <c r="G433" s="4"/>
      <c r="H433" s="18"/>
      <c r="I433" s="18"/>
      <c r="J433" s="18"/>
      <c r="K433" s="18"/>
      <c r="L433" s="111"/>
      <c r="M433" s="4"/>
      <c r="N433" s="4"/>
      <c r="O433" s="43"/>
      <c r="P433" s="8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14"/>
      <c r="AF433" s="5"/>
      <c r="AI433" s="5"/>
      <c r="AJ433" s="5"/>
      <c r="AN433" s="14"/>
      <c r="AO433" s="5"/>
      <c r="AP433" s="5"/>
      <c r="AR433" s="5"/>
      <c r="AU433" s="5"/>
      <c r="AV433" s="5"/>
      <c r="AW433" s="5"/>
      <c r="AZ433" s="5"/>
      <c r="BA433" s="5"/>
      <c r="BC433" s="5"/>
      <c r="BD433" s="5"/>
      <c r="BF433" s="5"/>
      <c r="BK433" s="5"/>
      <c r="BW433" s="14"/>
      <c r="CD433" s="5"/>
      <c r="CF433" s="5"/>
    </row>
    <row r="434" spans="1:84" x14ac:dyDescent="0.3">
      <c r="A434" s="8"/>
      <c r="B434" s="8"/>
      <c r="D434" s="4"/>
      <c r="E434" s="4"/>
      <c r="G434" s="4"/>
      <c r="H434" s="18"/>
      <c r="I434" s="18"/>
      <c r="J434" s="18"/>
      <c r="K434" s="18"/>
      <c r="L434" s="111"/>
      <c r="M434" s="4"/>
      <c r="N434" s="4"/>
      <c r="O434" s="43"/>
      <c r="P434" s="8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14"/>
      <c r="AF434" s="5"/>
      <c r="AI434" s="5"/>
      <c r="AJ434" s="5"/>
      <c r="AN434" s="14"/>
      <c r="AO434" s="5"/>
      <c r="AP434" s="5"/>
      <c r="AR434" s="5"/>
      <c r="AU434" s="5"/>
      <c r="AV434" s="5"/>
      <c r="AW434" s="5"/>
      <c r="AZ434" s="5"/>
      <c r="BA434" s="5"/>
      <c r="BC434" s="5"/>
      <c r="BD434" s="5"/>
      <c r="BF434" s="5"/>
      <c r="BK434" s="5"/>
      <c r="BW434" s="14"/>
      <c r="CD434" s="5"/>
      <c r="CF434" s="5"/>
    </row>
    <row r="435" spans="1:84" x14ac:dyDescent="0.3">
      <c r="A435" s="8"/>
      <c r="B435" s="8"/>
      <c r="D435" s="4"/>
      <c r="E435" s="4"/>
      <c r="G435" s="4"/>
      <c r="H435" s="18"/>
      <c r="I435" s="18"/>
      <c r="J435" s="18"/>
      <c r="K435" s="18"/>
      <c r="L435" s="111"/>
      <c r="M435" s="4"/>
      <c r="N435" s="4"/>
      <c r="O435" s="43"/>
      <c r="P435" s="8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14"/>
      <c r="AF435" s="5"/>
      <c r="AI435" s="5"/>
      <c r="AJ435" s="5"/>
      <c r="AN435" s="14"/>
      <c r="AO435" s="5"/>
      <c r="AP435" s="5"/>
      <c r="AR435" s="5"/>
      <c r="AU435" s="5"/>
      <c r="AV435" s="5"/>
      <c r="AW435" s="5"/>
      <c r="AZ435" s="5"/>
      <c r="BA435" s="5"/>
      <c r="BC435" s="5"/>
      <c r="BD435" s="5"/>
      <c r="BF435" s="5"/>
      <c r="BK435" s="5"/>
      <c r="BW435" s="14"/>
      <c r="CD435" s="5"/>
      <c r="CF435" s="5"/>
    </row>
    <row r="436" spans="1:84" x14ac:dyDescent="0.3">
      <c r="A436" s="8"/>
      <c r="B436" s="8"/>
      <c r="D436" s="4"/>
      <c r="E436" s="4"/>
      <c r="G436" s="4"/>
      <c r="H436" s="18"/>
      <c r="I436" s="18"/>
      <c r="J436" s="18"/>
      <c r="K436" s="18"/>
      <c r="L436" s="111"/>
      <c r="M436" s="4"/>
      <c r="N436" s="4"/>
      <c r="O436" s="43"/>
      <c r="P436" s="8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14"/>
      <c r="AF436" s="5"/>
      <c r="AI436" s="5"/>
      <c r="AJ436" s="5"/>
      <c r="AN436" s="14"/>
      <c r="AO436" s="5"/>
      <c r="AP436" s="5"/>
      <c r="AR436" s="5"/>
      <c r="AU436" s="5"/>
      <c r="AV436" s="5"/>
      <c r="AW436" s="5"/>
      <c r="AZ436" s="5"/>
      <c r="BA436" s="5"/>
      <c r="BC436" s="5"/>
      <c r="BD436" s="5"/>
      <c r="BF436" s="5"/>
      <c r="BK436" s="5"/>
      <c r="BW436" s="14"/>
      <c r="CD436" s="5"/>
      <c r="CF436" s="5"/>
    </row>
    <row r="437" spans="1:84" x14ac:dyDescent="0.3">
      <c r="A437" s="8"/>
      <c r="B437" s="8"/>
      <c r="D437" s="4"/>
      <c r="E437" s="4"/>
      <c r="G437" s="4"/>
      <c r="H437" s="18"/>
      <c r="I437" s="18"/>
      <c r="J437" s="18"/>
      <c r="K437" s="18"/>
      <c r="L437" s="111"/>
      <c r="M437" s="4"/>
      <c r="N437" s="4"/>
      <c r="O437" s="43"/>
      <c r="P437" s="8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14"/>
      <c r="AF437" s="5"/>
      <c r="AI437" s="5"/>
      <c r="AJ437" s="5"/>
      <c r="AN437" s="14"/>
      <c r="AO437" s="5"/>
      <c r="AP437" s="5"/>
      <c r="AR437" s="5"/>
      <c r="AU437" s="5"/>
      <c r="AV437" s="5"/>
      <c r="AW437" s="5"/>
      <c r="AZ437" s="5"/>
      <c r="BA437" s="5"/>
      <c r="BC437" s="5"/>
      <c r="BD437" s="5"/>
      <c r="BF437" s="5"/>
      <c r="BK437" s="5"/>
      <c r="BW437" s="14"/>
      <c r="CD437" s="5"/>
      <c r="CF437" s="5"/>
    </row>
    <row r="438" spans="1:84" x14ac:dyDescent="0.3">
      <c r="A438" s="8"/>
      <c r="B438" s="8"/>
      <c r="D438" s="4"/>
      <c r="E438" s="4"/>
      <c r="G438" s="4"/>
      <c r="H438" s="18"/>
      <c r="I438" s="18"/>
      <c r="J438" s="18"/>
      <c r="K438" s="18"/>
      <c r="L438" s="111"/>
      <c r="M438" s="4"/>
      <c r="N438" s="4"/>
      <c r="O438" s="43"/>
      <c r="P438" s="8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14"/>
      <c r="AF438" s="5"/>
      <c r="AI438" s="5"/>
      <c r="AJ438" s="5"/>
      <c r="AN438" s="14"/>
      <c r="AO438" s="5"/>
      <c r="AP438" s="5"/>
      <c r="AR438" s="5"/>
      <c r="AU438" s="5"/>
      <c r="AV438" s="5"/>
      <c r="AW438" s="5"/>
      <c r="AZ438" s="5"/>
      <c r="BA438" s="5"/>
      <c r="BC438" s="5"/>
      <c r="BD438" s="5"/>
      <c r="BF438" s="5"/>
      <c r="BK438" s="5"/>
      <c r="BW438" s="14"/>
      <c r="CD438" s="5"/>
      <c r="CF438" s="5"/>
    </row>
    <row r="439" spans="1:84" x14ac:dyDescent="0.3">
      <c r="A439" s="8"/>
      <c r="B439" s="8"/>
      <c r="D439" s="4"/>
      <c r="E439" s="4"/>
      <c r="G439" s="4"/>
      <c r="H439" s="18"/>
      <c r="I439" s="18"/>
      <c r="J439" s="18"/>
      <c r="K439" s="18"/>
      <c r="L439" s="111"/>
      <c r="M439" s="4"/>
      <c r="N439" s="4"/>
      <c r="O439" s="43"/>
      <c r="P439" s="8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14"/>
      <c r="AF439" s="5"/>
      <c r="AI439" s="5"/>
      <c r="AJ439" s="5"/>
      <c r="AN439" s="14"/>
      <c r="AO439" s="5"/>
      <c r="AP439" s="5"/>
      <c r="AR439" s="5"/>
      <c r="AU439" s="5"/>
      <c r="AV439" s="5"/>
      <c r="AW439" s="5"/>
      <c r="AZ439" s="5"/>
      <c r="BA439" s="5"/>
      <c r="BC439" s="5"/>
      <c r="BD439" s="5"/>
      <c r="BF439" s="5"/>
      <c r="BK439" s="5"/>
      <c r="BW439" s="14"/>
      <c r="CD439" s="5"/>
      <c r="CF439" s="5"/>
    </row>
    <row r="440" spans="1:84" x14ac:dyDescent="0.3">
      <c r="A440" s="8"/>
      <c r="B440" s="8"/>
      <c r="D440" s="4"/>
      <c r="E440" s="4"/>
      <c r="G440" s="4"/>
      <c r="H440" s="18"/>
      <c r="I440" s="18"/>
      <c r="J440" s="18"/>
      <c r="K440" s="18"/>
      <c r="L440" s="111"/>
      <c r="M440" s="4"/>
      <c r="N440" s="4"/>
      <c r="O440" s="43"/>
      <c r="P440" s="8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14"/>
      <c r="AF440" s="5"/>
      <c r="AI440" s="5"/>
      <c r="AJ440" s="5"/>
      <c r="AN440" s="14"/>
      <c r="AO440" s="5"/>
      <c r="AP440" s="5"/>
      <c r="AR440" s="5"/>
      <c r="AU440" s="5"/>
      <c r="AV440" s="5"/>
      <c r="AW440" s="5"/>
      <c r="AZ440" s="5"/>
      <c r="BA440" s="5"/>
      <c r="BC440" s="5"/>
      <c r="BD440" s="5"/>
      <c r="BF440" s="5"/>
      <c r="BK440" s="5"/>
      <c r="BW440" s="14"/>
      <c r="CD440" s="5"/>
      <c r="CF440" s="5"/>
    </row>
    <row r="441" spans="1:84" x14ac:dyDescent="0.3">
      <c r="A441" s="8"/>
      <c r="B441" s="8"/>
      <c r="D441" s="4"/>
      <c r="E441" s="4"/>
      <c r="G441" s="4"/>
      <c r="H441" s="18"/>
      <c r="I441" s="18"/>
      <c r="J441" s="18"/>
      <c r="K441" s="18"/>
      <c r="L441" s="111"/>
      <c r="M441" s="4"/>
      <c r="N441" s="4"/>
      <c r="O441" s="43"/>
      <c r="P441" s="8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14"/>
      <c r="AF441" s="5"/>
      <c r="AI441" s="5"/>
      <c r="AJ441" s="5"/>
      <c r="AN441" s="14"/>
      <c r="AO441" s="5"/>
      <c r="AP441" s="5"/>
      <c r="AR441" s="5"/>
      <c r="AU441" s="5"/>
      <c r="AV441" s="5"/>
      <c r="AW441" s="5"/>
      <c r="AZ441" s="5"/>
      <c r="BA441" s="5"/>
      <c r="BC441" s="5"/>
      <c r="BD441" s="5"/>
      <c r="BF441" s="5"/>
      <c r="BK441" s="5"/>
      <c r="BW441" s="14"/>
      <c r="CD441" s="5"/>
      <c r="CF441" s="5"/>
    </row>
    <row r="442" spans="1:84" x14ac:dyDescent="0.3">
      <c r="A442" s="8"/>
      <c r="B442" s="8"/>
      <c r="D442" s="4"/>
      <c r="E442" s="4"/>
      <c r="G442" s="4"/>
      <c r="H442" s="18"/>
      <c r="I442" s="18"/>
      <c r="J442" s="18"/>
      <c r="K442" s="18"/>
      <c r="L442" s="111"/>
      <c r="M442" s="4"/>
      <c r="N442" s="4"/>
      <c r="O442" s="43"/>
      <c r="P442" s="8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14"/>
      <c r="AF442" s="5"/>
      <c r="AI442" s="5"/>
      <c r="AJ442" s="5"/>
      <c r="AN442" s="14"/>
      <c r="AO442" s="5"/>
      <c r="AP442" s="5"/>
      <c r="AR442" s="5"/>
      <c r="AU442" s="5"/>
      <c r="AV442" s="5"/>
      <c r="AW442" s="5"/>
      <c r="AZ442" s="5"/>
      <c r="BA442" s="5"/>
      <c r="BC442" s="5"/>
      <c r="BD442" s="5"/>
      <c r="BF442" s="5"/>
      <c r="BK442" s="5"/>
      <c r="BW442" s="14"/>
      <c r="CD442" s="5"/>
      <c r="CF442" s="5"/>
    </row>
    <row r="443" spans="1:84" x14ac:dyDescent="0.3">
      <c r="A443" s="8"/>
      <c r="B443" s="8"/>
      <c r="D443" s="4"/>
      <c r="E443" s="4"/>
      <c r="G443" s="4"/>
      <c r="H443" s="18"/>
      <c r="I443" s="18"/>
      <c r="J443" s="18"/>
      <c r="K443" s="18"/>
      <c r="L443" s="111"/>
      <c r="M443" s="4"/>
      <c r="N443" s="4"/>
      <c r="O443" s="43"/>
      <c r="P443" s="8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14"/>
      <c r="AF443" s="5"/>
      <c r="AI443" s="5"/>
      <c r="AJ443" s="5"/>
      <c r="AN443" s="14"/>
      <c r="AO443" s="5"/>
      <c r="AP443" s="5"/>
      <c r="AR443" s="5"/>
      <c r="AU443" s="5"/>
      <c r="AV443" s="5"/>
      <c r="AW443" s="5"/>
      <c r="AZ443" s="5"/>
      <c r="BA443" s="5"/>
      <c r="BC443" s="5"/>
      <c r="BD443" s="5"/>
      <c r="BF443" s="5"/>
      <c r="BK443" s="5"/>
      <c r="BW443" s="14"/>
      <c r="CD443" s="5"/>
      <c r="CF443" s="5"/>
    </row>
    <row r="444" spans="1:84" x14ac:dyDescent="0.3">
      <c r="A444" s="8"/>
      <c r="B444" s="8"/>
      <c r="D444" s="4"/>
      <c r="E444" s="4"/>
      <c r="G444" s="4"/>
      <c r="H444" s="18"/>
      <c r="I444" s="18"/>
      <c r="J444" s="18"/>
      <c r="K444" s="18"/>
      <c r="L444" s="111"/>
      <c r="M444" s="4"/>
      <c r="N444" s="4"/>
      <c r="O444" s="43"/>
      <c r="P444" s="8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14"/>
      <c r="AF444" s="5"/>
      <c r="AI444" s="5"/>
      <c r="AJ444" s="5"/>
      <c r="AN444" s="14"/>
      <c r="AO444" s="5"/>
      <c r="AP444" s="5"/>
      <c r="AR444" s="5"/>
      <c r="AU444" s="5"/>
      <c r="AV444" s="5"/>
      <c r="AW444" s="5"/>
      <c r="AZ444" s="5"/>
      <c r="BA444" s="5"/>
      <c r="BC444" s="5"/>
      <c r="BD444" s="5"/>
      <c r="BF444" s="5"/>
      <c r="BK444" s="5"/>
      <c r="BW444" s="14"/>
      <c r="CD444" s="5"/>
      <c r="CF444" s="5"/>
    </row>
    <row r="445" spans="1:84" x14ac:dyDescent="0.3">
      <c r="A445" s="8"/>
      <c r="B445" s="8"/>
      <c r="D445" s="4"/>
      <c r="E445" s="4"/>
      <c r="G445" s="4"/>
      <c r="H445" s="18"/>
      <c r="I445" s="18"/>
      <c r="J445" s="18"/>
      <c r="K445" s="18"/>
      <c r="L445" s="111"/>
      <c r="M445" s="4"/>
      <c r="N445" s="4"/>
      <c r="O445" s="43"/>
      <c r="P445" s="8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14"/>
      <c r="AF445" s="5"/>
      <c r="AI445" s="5"/>
      <c r="AJ445" s="5"/>
      <c r="AN445" s="14"/>
      <c r="AO445" s="5"/>
      <c r="AP445" s="5"/>
      <c r="AR445" s="5"/>
      <c r="AU445" s="5"/>
      <c r="AV445" s="5"/>
      <c r="AW445" s="5"/>
      <c r="AZ445" s="5"/>
      <c r="BA445" s="5"/>
      <c r="BC445" s="5"/>
      <c r="BD445" s="5"/>
      <c r="BF445" s="5"/>
      <c r="BK445" s="5"/>
      <c r="BW445" s="14"/>
      <c r="CD445" s="5"/>
      <c r="CF445" s="5"/>
    </row>
    <row r="446" spans="1:84" x14ac:dyDescent="0.3">
      <c r="A446" s="8"/>
      <c r="B446" s="8"/>
      <c r="D446" s="4"/>
      <c r="E446" s="4"/>
      <c r="G446" s="4"/>
      <c r="H446" s="18"/>
      <c r="I446" s="18"/>
      <c r="J446" s="18"/>
      <c r="K446" s="18"/>
      <c r="L446" s="111"/>
      <c r="M446" s="4"/>
      <c r="N446" s="4"/>
      <c r="O446" s="43"/>
      <c r="P446" s="8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14"/>
      <c r="AF446" s="5"/>
      <c r="AI446" s="5"/>
      <c r="AJ446" s="5"/>
      <c r="AN446" s="14"/>
      <c r="AO446" s="5"/>
      <c r="AP446" s="5"/>
      <c r="AR446" s="5"/>
      <c r="AU446" s="5"/>
      <c r="AV446" s="5"/>
      <c r="AW446" s="5"/>
      <c r="AZ446" s="5"/>
      <c r="BA446" s="5"/>
      <c r="BC446" s="5"/>
      <c r="BD446" s="5"/>
      <c r="BF446" s="5"/>
      <c r="BK446" s="5"/>
      <c r="BW446" s="14"/>
      <c r="CD446" s="5"/>
      <c r="CF446" s="5"/>
    </row>
    <row r="447" spans="1:84" x14ac:dyDescent="0.3">
      <c r="A447" s="8"/>
      <c r="B447" s="8"/>
      <c r="D447" s="4"/>
      <c r="E447" s="4"/>
      <c r="G447" s="4"/>
      <c r="H447" s="18"/>
      <c r="I447" s="18"/>
      <c r="J447" s="18"/>
      <c r="K447" s="18"/>
      <c r="L447" s="111"/>
      <c r="M447" s="4"/>
      <c r="N447" s="4"/>
      <c r="O447" s="43"/>
      <c r="P447" s="8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14"/>
      <c r="AF447" s="5"/>
      <c r="AI447" s="5"/>
      <c r="AJ447" s="5"/>
      <c r="AN447" s="14"/>
      <c r="AO447" s="5"/>
      <c r="AP447" s="5"/>
      <c r="AR447" s="5"/>
      <c r="AU447" s="5"/>
      <c r="AV447" s="5"/>
      <c r="AW447" s="5"/>
      <c r="AZ447" s="5"/>
      <c r="BA447" s="5"/>
      <c r="BC447" s="5"/>
      <c r="BD447" s="5"/>
      <c r="BF447" s="5"/>
      <c r="BK447" s="5"/>
      <c r="BW447" s="14"/>
      <c r="CD447" s="5"/>
      <c r="CF447" s="5"/>
    </row>
    <row r="448" spans="1:84" x14ac:dyDescent="0.3">
      <c r="A448" s="8"/>
      <c r="B448" s="8"/>
      <c r="D448" s="4"/>
      <c r="E448" s="4"/>
      <c r="G448" s="4"/>
      <c r="H448" s="18"/>
      <c r="I448" s="18"/>
      <c r="J448" s="18"/>
      <c r="K448" s="18"/>
      <c r="L448" s="111"/>
      <c r="M448" s="4"/>
      <c r="N448" s="4"/>
      <c r="O448" s="43"/>
      <c r="P448" s="8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14"/>
      <c r="AF448" s="5"/>
      <c r="AI448" s="5"/>
      <c r="AJ448" s="5"/>
      <c r="AN448" s="14"/>
      <c r="AO448" s="5"/>
      <c r="AP448" s="5"/>
      <c r="AR448" s="5"/>
      <c r="AU448" s="5"/>
      <c r="AV448" s="5"/>
      <c r="AW448" s="5"/>
      <c r="AZ448" s="5"/>
      <c r="BA448" s="5"/>
      <c r="BC448" s="5"/>
      <c r="BD448" s="5"/>
      <c r="BF448" s="5"/>
      <c r="BK448" s="5"/>
      <c r="BW448" s="14"/>
      <c r="CD448" s="5"/>
      <c r="CF448" s="5"/>
    </row>
    <row r="449" spans="1:84" x14ac:dyDescent="0.3">
      <c r="A449" s="8"/>
      <c r="B449" s="8"/>
      <c r="D449" s="4"/>
      <c r="E449" s="4"/>
      <c r="G449" s="4"/>
      <c r="H449" s="18"/>
      <c r="I449" s="18"/>
      <c r="J449" s="18"/>
      <c r="K449" s="18"/>
      <c r="L449" s="111"/>
      <c r="M449" s="4"/>
      <c r="N449" s="4"/>
      <c r="O449" s="43"/>
      <c r="P449" s="8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14"/>
      <c r="AF449" s="5"/>
      <c r="AI449" s="5"/>
      <c r="AJ449" s="5"/>
      <c r="AN449" s="14"/>
      <c r="AO449" s="5"/>
      <c r="AP449" s="5"/>
      <c r="AR449" s="5"/>
      <c r="AU449" s="5"/>
      <c r="AV449" s="5"/>
      <c r="AW449" s="5"/>
      <c r="AZ449" s="5"/>
      <c r="BA449" s="5"/>
      <c r="BC449" s="5"/>
      <c r="BD449" s="5"/>
      <c r="BF449" s="5"/>
      <c r="BK449" s="5"/>
      <c r="BW449" s="14"/>
      <c r="CD449" s="5"/>
      <c r="CF449" s="5"/>
    </row>
    <row r="450" spans="1:84" x14ac:dyDescent="0.3">
      <c r="A450" s="8"/>
      <c r="B450" s="8"/>
      <c r="D450" s="4"/>
      <c r="E450" s="4"/>
      <c r="G450" s="4"/>
      <c r="H450" s="18"/>
      <c r="I450" s="18"/>
      <c r="J450" s="18"/>
      <c r="K450" s="18"/>
      <c r="L450" s="111"/>
      <c r="M450" s="4"/>
      <c r="N450" s="4"/>
      <c r="O450" s="43"/>
      <c r="P450" s="8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14"/>
      <c r="AF450" s="5"/>
      <c r="AI450" s="5"/>
      <c r="AJ450" s="5"/>
      <c r="AN450" s="14"/>
      <c r="AO450" s="5"/>
      <c r="AP450" s="5"/>
      <c r="AR450" s="5"/>
      <c r="AU450" s="5"/>
      <c r="AV450" s="5"/>
      <c r="AW450" s="5"/>
      <c r="AZ450" s="5"/>
      <c r="BA450" s="5"/>
      <c r="BC450" s="5"/>
      <c r="BD450" s="5"/>
      <c r="BF450" s="5"/>
      <c r="BK450" s="5"/>
      <c r="BW450" s="14"/>
      <c r="CD450" s="5"/>
      <c r="CF450" s="5"/>
    </row>
    <row r="451" spans="1:84" x14ac:dyDescent="0.3">
      <c r="A451" s="8"/>
      <c r="B451" s="8"/>
      <c r="D451" s="4"/>
      <c r="E451" s="4"/>
      <c r="G451" s="4"/>
      <c r="H451" s="18"/>
      <c r="I451" s="18"/>
      <c r="J451" s="18"/>
      <c r="K451" s="18"/>
      <c r="L451" s="111"/>
      <c r="M451" s="4"/>
      <c r="N451" s="4"/>
      <c r="O451" s="43"/>
      <c r="P451" s="8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14"/>
      <c r="AF451" s="5"/>
      <c r="AI451" s="5"/>
      <c r="AJ451" s="5"/>
      <c r="AN451" s="14"/>
      <c r="AO451" s="5"/>
      <c r="AP451" s="5"/>
      <c r="AR451" s="5"/>
      <c r="AU451" s="5"/>
      <c r="AV451" s="5"/>
      <c r="AW451" s="5"/>
      <c r="AZ451" s="5"/>
      <c r="BA451" s="5"/>
      <c r="BC451" s="5"/>
      <c r="BD451" s="5"/>
      <c r="BF451" s="5"/>
      <c r="BK451" s="5"/>
      <c r="BW451" s="14"/>
      <c r="CD451" s="5"/>
      <c r="CF451" s="5"/>
    </row>
    <row r="452" spans="1:84" x14ac:dyDescent="0.3">
      <c r="A452" s="8"/>
      <c r="B452" s="8"/>
      <c r="D452" s="4"/>
      <c r="E452" s="4"/>
      <c r="G452" s="4"/>
      <c r="H452" s="18"/>
      <c r="I452" s="18"/>
      <c r="J452" s="18"/>
      <c r="K452" s="18"/>
      <c r="L452" s="111"/>
      <c r="M452" s="4"/>
      <c r="N452" s="4"/>
      <c r="O452" s="43"/>
      <c r="P452" s="8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14"/>
      <c r="AF452" s="5"/>
      <c r="AI452" s="5"/>
      <c r="AJ452" s="5"/>
      <c r="AN452" s="14"/>
      <c r="AO452" s="5"/>
      <c r="AP452" s="5"/>
      <c r="AR452" s="5"/>
      <c r="AU452" s="5"/>
      <c r="AV452" s="5"/>
      <c r="AW452" s="5"/>
      <c r="AZ452" s="5"/>
      <c r="BA452" s="5"/>
      <c r="BC452" s="5"/>
      <c r="BD452" s="5"/>
      <c r="BF452" s="5"/>
      <c r="BK452" s="5"/>
      <c r="BW452" s="14"/>
      <c r="CD452" s="5"/>
      <c r="CF452" s="5"/>
    </row>
    <row r="453" spans="1:84" x14ac:dyDescent="0.3">
      <c r="A453" s="8"/>
      <c r="B453" s="8"/>
      <c r="D453" s="4"/>
      <c r="E453" s="4"/>
      <c r="G453" s="4"/>
      <c r="H453" s="18"/>
      <c r="I453" s="18"/>
      <c r="J453" s="18"/>
      <c r="K453" s="18"/>
      <c r="L453" s="111"/>
      <c r="M453" s="4"/>
      <c r="N453" s="4"/>
      <c r="O453" s="43"/>
      <c r="P453" s="8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14"/>
      <c r="AF453" s="5"/>
      <c r="AI453" s="5"/>
      <c r="AJ453" s="5"/>
      <c r="AN453" s="14"/>
      <c r="AO453" s="5"/>
      <c r="AP453" s="5"/>
      <c r="AR453" s="5"/>
      <c r="AU453" s="5"/>
      <c r="AV453" s="5"/>
      <c r="AW453" s="5"/>
      <c r="AZ453" s="5"/>
      <c r="BA453" s="5"/>
      <c r="BC453" s="5"/>
      <c r="BD453" s="5"/>
      <c r="BF453" s="5"/>
      <c r="BK453" s="5"/>
      <c r="BW453" s="14"/>
      <c r="CD453" s="5"/>
      <c r="CF453" s="5"/>
    </row>
    <row r="454" spans="1:84" x14ac:dyDescent="0.3">
      <c r="A454" s="8"/>
      <c r="B454" s="8"/>
      <c r="D454" s="4"/>
      <c r="E454" s="4"/>
      <c r="G454" s="4"/>
      <c r="H454" s="18"/>
      <c r="I454" s="18"/>
      <c r="J454" s="18"/>
      <c r="K454" s="18"/>
      <c r="L454" s="111"/>
      <c r="M454" s="4"/>
      <c r="N454" s="4"/>
      <c r="O454" s="43"/>
      <c r="P454" s="8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14"/>
      <c r="AF454" s="5"/>
      <c r="AI454" s="5"/>
      <c r="AJ454" s="5"/>
      <c r="AN454" s="14"/>
      <c r="AO454" s="5"/>
      <c r="AP454" s="5"/>
      <c r="AR454" s="5"/>
      <c r="AU454" s="5"/>
      <c r="AV454" s="5"/>
      <c r="AW454" s="5"/>
      <c r="AZ454" s="5"/>
      <c r="BA454" s="5"/>
      <c r="BC454" s="5"/>
      <c r="BD454" s="5"/>
      <c r="BF454" s="5"/>
      <c r="BK454" s="5"/>
      <c r="BW454" s="14"/>
      <c r="CD454" s="5"/>
      <c r="CF454" s="5"/>
    </row>
    <row r="455" spans="1:84" x14ac:dyDescent="0.3">
      <c r="A455" s="8"/>
      <c r="B455" s="8"/>
      <c r="D455" s="4"/>
      <c r="E455" s="4"/>
      <c r="G455" s="4"/>
      <c r="H455" s="18"/>
      <c r="I455" s="18"/>
      <c r="J455" s="18"/>
      <c r="K455" s="18"/>
      <c r="L455" s="111"/>
      <c r="M455" s="4"/>
      <c r="N455" s="4"/>
      <c r="O455" s="43"/>
      <c r="P455" s="8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14"/>
      <c r="AF455" s="5"/>
      <c r="AI455" s="5"/>
      <c r="AJ455" s="5"/>
      <c r="AN455" s="14"/>
      <c r="AO455" s="5"/>
      <c r="AP455" s="5"/>
      <c r="AR455" s="5"/>
      <c r="AU455" s="5"/>
      <c r="AV455" s="5"/>
      <c r="AW455" s="5"/>
      <c r="AZ455" s="5"/>
      <c r="BA455" s="5"/>
      <c r="BC455" s="5"/>
      <c r="BD455" s="5"/>
      <c r="BF455" s="5"/>
      <c r="BK455" s="5"/>
      <c r="BW455" s="14"/>
      <c r="CD455" s="5"/>
      <c r="CF455" s="5"/>
    </row>
    <row r="456" spans="1:84" x14ac:dyDescent="0.3">
      <c r="A456" s="8"/>
      <c r="B456" s="8"/>
      <c r="D456" s="4"/>
      <c r="E456" s="4"/>
      <c r="G456" s="4"/>
      <c r="H456" s="18"/>
      <c r="I456" s="18"/>
      <c r="J456" s="18"/>
      <c r="K456" s="18"/>
      <c r="L456" s="111"/>
      <c r="M456" s="4"/>
      <c r="N456" s="4"/>
      <c r="O456" s="43"/>
      <c r="P456" s="8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14"/>
      <c r="AF456" s="5"/>
      <c r="AI456" s="5"/>
      <c r="AJ456" s="5"/>
      <c r="AN456" s="14"/>
      <c r="AO456" s="5"/>
      <c r="AP456" s="5"/>
      <c r="AR456" s="5"/>
      <c r="AU456" s="5"/>
      <c r="AV456" s="5"/>
      <c r="AW456" s="5"/>
      <c r="AZ456" s="5"/>
      <c r="BA456" s="5"/>
      <c r="BC456" s="5"/>
      <c r="BD456" s="5"/>
      <c r="BF456" s="5"/>
      <c r="BK456" s="5"/>
      <c r="BW456" s="14"/>
      <c r="CD456" s="5"/>
      <c r="CF456" s="5"/>
    </row>
    <row r="457" spans="1:84" x14ac:dyDescent="0.3">
      <c r="A457" s="8"/>
      <c r="B457" s="8"/>
      <c r="D457" s="4"/>
      <c r="E457" s="4"/>
      <c r="G457" s="4"/>
      <c r="H457" s="18"/>
      <c r="I457" s="18"/>
      <c r="J457" s="18"/>
      <c r="K457" s="18"/>
      <c r="L457" s="111"/>
      <c r="M457" s="4"/>
      <c r="N457" s="4"/>
      <c r="O457" s="43"/>
      <c r="P457" s="8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14"/>
      <c r="AF457" s="5"/>
      <c r="AI457" s="5"/>
      <c r="AJ457" s="5"/>
      <c r="AN457" s="14"/>
      <c r="AO457" s="5"/>
      <c r="AP457" s="5"/>
      <c r="AR457" s="5"/>
      <c r="AU457" s="5"/>
      <c r="AV457" s="5"/>
      <c r="AW457" s="5"/>
      <c r="AZ457" s="5"/>
      <c r="BA457" s="5"/>
      <c r="BC457" s="5"/>
      <c r="BD457" s="5"/>
      <c r="BF457" s="5"/>
      <c r="BK457" s="5"/>
      <c r="BW457" s="14"/>
      <c r="CD457" s="5"/>
      <c r="CF457" s="5"/>
    </row>
    <row r="458" spans="1:84" x14ac:dyDescent="0.3">
      <c r="A458" s="8"/>
      <c r="B458" s="8"/>
      <c r="D458" s="4"/>
      <c r="E458" s="4"/>
      <c r="G458" s="4"/>
      <c r="H458" s="18"/>
      <c r="I458" s="18"/>
      <c r="J458" s="18"/>
      <c r="K458" s="18"/>
      <c r="L458" s="111"/>
      <c r="M458" s="4"/>
      <c r="N458" s="4"/>
      <c r="O458" s="43"/>
      <c r="P458" s="8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14"/>
      <c r="AF458" s="5"/>
      <c r="AI458" s="5"/>
      <c r="AJ458" s="5"/>
      <c r="AN458" s="14"/>
      <c r="AO458" s="5"/>
      <c r="AP458" s="5"/>
      <c r="AR458" s="5"/>
      <c r="AU458" s="5"/>
      <c r="AV458" s="5"/>
      <c r="AW458" s="5"/>
      <c r="AZ458" s="5"/>
      <c r="BA458" s="5"/>
      <c r="BC458" s="5"/>
      <c r="BD458" s="5"/>
      <c r="BF458" s="5"/>
      <c r="BK458" s="5"/>
      <c r="BW458" s="14"/>
      <c r="CD458" s="5"/>
      <c r="CF458" s="5"/>
    </row>
    <row r="459" spans="1:84" x14ac:dyDescent="0.3">
      <c r="A459" s="8"/>
      <c r="B459" s="8"/>
      <c r="D459" s="4"/>
      <c r="E459" s="4"/>
      <c r="G459" s="4"/>
      <c r="H459" s="18"/>
      <c r="I459" s="18"/>
      <c r="J459" s="18"/>
      <c r="K459" s="18"/>
      <c r="L459" s="111"/>
      <c r="M459" s="4"/>
      <c r="N459" s="4"/>
      <c r="O459" s="43"/>
      <c r="P459" s="8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14"/>
      <c r="AF459" s="5"/>
      <c r="AI459" s="5"/>
      <c r="AJ459" s="5"/>
      <c r="AN459" s="14"/>
      <c r="AO459" s="5"/>
      <c r="AP459" s="5"/>
      <c r="AR459" s="5"/>
      <c r="AU459" s="5"/>
      <c r="AV459" s="5"/>
      <c r="AW459" s="5"/>
      <c r="AZ459" s="5"/>
      <c r="BA459" s="5"/>
      <c r="BC459" s="5"/>
      <c r="BD459" s="5"/>
      <c r="BF459" s="5"/>
      <c r="BK459" s="5"/>
      <c r="BW459" s="14"/>
      <c r="CD459" s="5"/>
      <c r="CF459" s="5"/>
    </row>
    <row r="460" spans="1:84" x14ac:dyDescent="0.3">
      <c r="A460" s="8"/>
      <c r="B460" s="8"/>
      <c r="D460" s="4"/>
      <c r="E460" s="4"/>
      <c r="G460" s="4"/>
      <c r="H460" s="18"/>
      <c r="I460" s="18"/>
      <c r="J460" s="18"/>
      <c r="K460" s="18"/>
      <c r="L460" s="111"/>
      <c r="M460" s="4"/>
      <c r="N460" s="4"/>
      <c r="O460" s="43"/>
      <c r="P460" s="8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14"/>
      <c r="AF460" s="5"/>
      <c r="AI460" s="5"/>
      <c r="AJ460" s="5"/>
      <c r="AN460" s="14"/>
      <c r="AO460" s="5"/>
      <c r="AP460" s="5"/>
      <c r="AR460" s="5"/>
      <c r="AU460" s="5"/>
      <c r="AV460" s="5"/>
      <c r="AW460" s="5"/>
      <c r="AZ460" s="5"/>
      <c r="BA460" s="5"/>
      <c r="BC460" s="5"/>
      <c r="BD460" s="5"/>
      <c r="BF460" s="5"/>
      <c r="BK460" s="5"/>
      <c r="BW460" s="14"/>
      <c r="CD460" s="5"/>
      <c r="CF460" s="5"/>
    </row>
    <row r="461" spans="1:84" x14ac:dyDescent="0.3">
      <c r="A461" s="8"/>
      <c r="B461" s="8"/>
      <c r="D461" s="4"/>
      <c r="E461" s="4"/>
      <c r="G461" s="4"/>
      <c r="H461" s="18"/>
      <c r="I461" s="18"/>
      <c r="J461" s="18"/>
      <c r="K461" s="18"/>
      <c r="L461" s="111"/>
      <c r="M461" s="4"/>
      <c r="N461" s="4"/>
      <c r="O461" s="43"/>
      <c r="P461" s="8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14"/>
      <c r="AF461" s="5"/>
      <c r="AI461" s="5"/>
      <c r="AJ461" s="5"/>
      <c r="AN461" s="14"/>
      <c r="AO461" s="5"/>
      <c r="AP461" s="5"/>
      <c r="AR461" s="5"/>
      <c r="AU461" s="5"/>
      <c r="AV461" s="5"/>
      <c r="AW461" s="5"/>
      <c r="AZ461" s="5"/>
      <c r="BA461" s="5"/>
      <c r="BC461" s="5"/>
      <c r="BD461" s="5"/>
      <c r="BF461" s="5"/>
      <c r="BK461" s="5"/>
      <c r="BW461" s="14"/>
      <c r="CD461" s="5"/>
      <c r="CF461" s="5"/>
    </row>
    <row r="462" spans="1:84" x14ac:dyDescent="0.3">
      <c r="A462" s="8"/>
      <c r="B462" s="8"/>
      <c r="D462" s="4"/>
      <c r="E462" s="4"/>
      <c r="G462" s="4"/>
      <c r="H462" s="18"/>
      <c r="I462" s="18"/>
      <c r="J462" s="18"/>
      <c r="K462" s="18"/>
      <c r="L462" s="111"/>
      <c r="M462" s="4"/>
      <c r="N462" s="4"/>
      <c r="O462" s="43"/>
      <c r="P462" s="8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14"/>
      <c r="AF462" s="5"/>
      <c r="AI462" s="5"/>
      <c r="AJ462" s="5"/>
      <c r="AN462" s="14"/>
      <c r="AO462" s="5"/>
      <c r="AP462" s="5"/>
      <c r="AR462" s="5"/>
      <c r="AU462" s="5"/>
      <c r="AV462" s="5"/>
      <c r="AW462" s="5"/>
      <c r="AZ462" s="5"/>
      <c r="BA462" s="5"/>
      <c r="BC462" s="5"/>
      <c r="BD462" s="5"/>
      <c r="BF462" s="5"/>
      <c r="BK462" s="5"/>
      <c r="BW462" s="14"/>
      <c r="CD462" s="5"/>
      <c r="CF462" s="5"/>
    </row>
    <row r="463" spans="1:84" x14ac:dyDescent="0.3">
      <c r="A463" s="8"/>
      <c r="B463" s="8"/>
      <c r="D463" s="4"/>
      <c r="E463" s="4"/>
      <c r="G463" s="4"/>
      <c r="H463" s="18"/>
      <c r="I463" s="18"/>
      <c r="J463" s="18"/>
      <c r="K463" s="18"/>
      <c r="L463" s="111"/>
      <c r="M463" s="4"/>
      <c r="N463" s="4"/>
      <c r="O463" s="43"/>
      <c r="P463" s="8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14"/>
      <c r="AF463" s="5"/>
      <c r="AI463" s="5"/>
      <c r="AJ463" s="5"/>
      <c r="AN463" s="14"/>
      <c r="AO463" s="5"/>
      <c r="AP463" s="5"/>
      <c r="AR463" s="5"/>
      <c r="AU463" s="5"/>
      <c r="AV463" s="5"/>
      <c r="AW463" s="5"/>
      <c r="AZ463" s="5"/>
      <c r="BA463" s="5"/>
      <c r="BC463" s="5"/>
      <c r="BD463" s="5"/>
      <c r="BF463" s="5"/>
      <c r="BK463" s="5"/>
      <c r="BW463" s="14"/>
      <c r="CD463" s="5"/>
      <c r="CF463" s="5"/>
    </row>
    <row r="464" spans="1:84" x14ac:dyDescent="0.3">
      <c r="A464" s="8"/>
      <c r="B464" s="8"/>
      <c r="D464" s="4"/>
      <c r="E464" s="4"/>
      <c r="G464" s="4"/>
      <c r="H464" s="18"/>
      <c r="I464" s="18"/>
      <c r="J464" s="18"/>
      <c r="K464" s="18"/>
      <c r="L464" s="111"/>
      <c r="M464" s="4"/>
      <c r="N464" s="4"/>
      <c r="O464" s="43"/>
      <c r="P464" s="8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14"/>
      <c r="AF464" s="5"/>
      <c r="AI464" s="5"/>
      <c r="AJ464" s="5"/>
      <c r="AN464" s="14"/>
      <c r="AO464" s="5"/>
      <c r="AP464" s="5"/>
      <c r="AR464" s="5"/>
      <c r="AU464" s="5"/>
      <c r="AV464" s="5"/>
      <c r="AW464" s="5"/>
      <c r="AZ464" s="5"/>
      <c r="BA464" s="5"/>
      <c r="BC464" s="5"/>
      <c r="BD464" s="5"/>
      <c r="BF464" s="5"/>
      <c r="BK464" s="5"/>
      <c r="BW464" s="14"/>
      <c r="CD464" s="5"/>
      <c r="CF464" s="5"/>
    </row>
    <row r="465" spans="1:84" x14ac:dyDescent="0.3">
      <c r="A465" s="8"/>
      <c r="B465" s="8"/>
      <c r="D465" s="4"/>
      <c r="E465" s="4"/>
      <c r="G465" s="4"/>
      <c r="H465" s="18"/>
      <c r="I465" s="18"/>
      <c r="J465" s="18"/>
      <c r="K465" s="18"/>
      <c r="L465" s="111"/>
      <c r="M465" s="4"/>
      <c r="N465" s="4"/>
      <c r="O465" s="43"/>
      <c r="P465" s="8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14"/>
      <c r="AF465" s="5"/>
      <c r="AI465" s="5"/>
      <c r="AJ465" s="5"/>
      <c r="AN465" s="14"/>
      <c r="AO465" s="5"/>
      <c r="AP465" s="5"/>
      <c r="AR465" s="5"/>
      <c r="AU465" s="5"/>
      <c r="AV465" s="5"/>
      <c r="AW465" s="5"/>
      <c r="AZ465" s="5"/>
      <c r="BA465" s="5"/>
      <c r="BC465" s="5"/>
      <c r="BD465" s="5"/>
      <c r="BF465" s="5"/>
      <c r="BK465" s="5"/>
      <c r="BW465" s="14"/>
      <c r="CD465" s="5"/>
      <c r="CF465" s="5"/>
    </row>
    <row r="466" spans="1:84" x14ac:dyDescent="0.3">
      <c r="A466" s="8"/>
      <c r="B466" s="8"/>
      <c r="D466" s="4"/>
      <c r="E466" s="4"/>
      <c r="G466" s="4"/>
      <c r="H466" s="18"/>
      <c r="I466" s="18"/>
      <c r="J466" s="18"/>
      <c r="K466" s="18"/>
      <c r="L466" s="111"/>
      <c r="M466" s="4"/>
      <c r="N466" s="4"/>
      <c r="O466" s="43"/>
      <c r="P466" s="8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14"/>
      <c r="AF466" s="5"/>
      <c r="AI466" s="5"/>
      <c r="AJ466" s="5"/>
      <c r="AN466" s="14"/>
      <c r="AO466" s="5"/>
      <c r="AP466" s="5"/>
      <c r="AR466" s="5"/>
      <c r="AU466" s="5"/>
      <c r="AV466" s="5"/>
      <c r="AW466" s="5"/>
      <c r="AZ466" s="5"/>
      <c r="BA466" s="5"/>
      <c r="BC466" s="5"/>
      <c r="BD466" s="5"/>
      <c r="BF466" s="5"/>
      <c r="BK466" s="5"/>
      <c r="BW466" s="14"/>
      <c r="CD466" s="5"/>
      <c r="CF466" s="5"/>
    </row>
    <row r="467" spans="1:84" x14ac:dyDescent="0.3">
      <c r="A467" s="8"/>
      <c r="B467" s="8"/>
      <c r="D467" s="4"/>
      <c r="E467" s="4"/>
      <c r="G467" s="4"/>
      <c r="H467" s="18"/>
      <c r="I467" s="18"/>
      <c r="J467" s="18"/>
      <c r="K467" s="18"/>
      <c r="L467" s="111"/>
      <c r="M467" s="4"/>
      <c r="N467" s="4"/>
      <c r="O467" s="43"/>
      <c r="P467" s="8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14"/>
      <c r="AF467" s="5"/>
      <c r="AI467" s="5"/>
      <c r="AJ467" s="5"/>
      <c r="AN467" s="14"/>
      <c r="AO467" s="5"/>
      <c r="AP467" s="5"/>
      <c r="AR467" s="5"/>
      <c r="AU467" s="5"/>
      <c r="AV467" s="5"/>
      <c r="AW467" s="5"/>
      <c r="AZ467" s="5"/>
      <c r="BA467" s="5"/>
      <c r="BC467" s="5"/>
      <c r="BD467" s="5"/>
      <c r="BF467" s="5"/>
      <c r="BK467" s="5"/>
      <c r="BW467" s="14"/>
      <c r="CD467" s="5"/>
      <c r="CF467" s="5"/>
    </row>
    <row r="468" spans="1:84" x14ac:dyDescent="0.3">
      <c r="A468" s="8"/>
      <c r="B468" s="8"/>
      <c r="D468" s="4"/>
      <c r="E468" s="4"/>
      <c r="G468" s="4"/>
      <c r="H468" s="18"/>
      <c r="I468" s="18"/>
      <c r="J468" s="18"/>
      <c r="K468" s="18"/>
      <c r="L468" s="111"/>
      <c r="M468" s="4"/>
      <c r="N468" s="4"/>
      <c r="O468" s="43"/>
      <c r="P468" s="8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14"/>
      <c r="AF468" s="5"/>
      <c r="AI468" s="5"/>
      <c r="AJ468" s="5"/>
      <c r="AN468" s="14"/>
      <c r="AO468" s="5"/>
      <c r="AP468" s="5"/>
      <c r="AR468" s="5"/>
      <c r="AU468" s="5"/>
      <c r="AV468" s="5"/>
      <c r="AW468" s="5"/>
      <c r="AZ468" s="5"/>
      <c r="BA468" s="5"/>
      <c r="BC468" s="5"/>
      <c r="BD468" s="5"/>
      <c r="BF468" s="5"/>
      <c r="BK468" s="5"/>
      <c r="BW468" s="14"/>
      <c r="CD468" s="5"/>
      <c r="CF468" s="5"/>
    </row>
    <row r="469" spans="1:84" x14ac:dyDescent="0.3">
      <c r="A469" s="8"/>
      <c r="B469" s="8"/>
      <c r="D469" s="4"/>
      <c r="E469" s="4"/>
      <c r="G469" s="4"/>
      <c r="H469" s="18"/>
      <c r="I469" s="18"/>
      <c r="J469" s="18"/>
      <c r="K469" s="18"/>
      <c r="L469" s="111"/>
      <c r="M469" s="4"/>
      <c r="N469" s="4"/>
      <c r="O469" s="43"/>
      <c r="P469" s="8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14"/>
      <c r="AF469" s="5"/>
      <c r="AI469" s="5"/>
      <c r="AJ469" s="5"/>
      <c r="AN469" s="14"/>
      <c r="AO469" s="5"/>
      <c r="AP469" s="5"/>
      <c r="AR469" s="5"/>
      <c r="AU469" s="5"/>
      <c r="AV469" s="5"/>
      <c r="AW469" s="5"/>
      <c r="AZ469" s="5"/>
      <c r="BA469" s="5"/>
      <c r="BC469" s="5"/>
      <c r="BD469" s="5"/>
      <c r="BF469" s="5"/>
      <c r="BK469" s="5"/>
      <c r="BW469" s="14"/>
      <c r="CD469" s="5"/>
      <c r="CF469" s="5"/>
    </row>
    <row r="470" spans="1:84" x14ac:dyDescent="0.3">
      <c r="A470" s="8"/>
      <c r="B470" s="8"/>
      <c r="D470" s="4"/>
      <c r="E470" s="4"/>
      <c r="G470" s="4"/>
      <c r="H470" s="18"/>
      <c r="I470" s="18"/>
      <c r="J470" s="18"/>
      <c r="K470" s="18"/>
      <c r="L470" s="111"/>
      <c r="M470" s="4"/>
      <c r="N470" s="4"/>
      <c r="O470" s="43"/>
      <c r="P470" s="8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14"/>
      <c r="AF470" s="5"/>
      <c r="AI470" s="5"/>
      <c r="AJ470" s="5"/>
      <c r="AN470" s="14"/>
      <c r="AO470" s="5"/>
      <c r="AP470" s="5"/>
      <c r="AR470" s="5"/>
      <c r="AU470" s="5"/>
      <c r="AV470" s="5"/>
      <c r="AW470" s="5"/>
      <c r="AZ470" s="5"/>
      <c r="BA470" s="5"/>
      <c r="BC470" s="5"/>
      <c r="BD470" s="5"/>
      <c r="BF470" s="5"/>
      <c r="BK470" s="5"/>
      <c r="BW470" s="14"/>
      <c r="CD470" s="5"/>
      <c r="CF470" s="5"/>
    </row>
    <row r="471" spans="1:84" x14ac:dyDescent="0.3">
      <c r="A471" s="8"/>
      <c r="B471" s="8"/>
      <c r="D471" s="4"/>
      <c r="E471" s="4"/>
      <c r="G471" s="4"/>
      <c r="H471" s="18"/>
      <c r="I471" s="18"/>
      <c r="J471" s="18"/>
      <c r="K471" s="18"/>
      <c r="L471" s="111"/>
      <c r="M471" s="4"/>
      <c r="N471" s="4"/>
      <c r="O471" s="43"/>
      <c r="P471" s="8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14"/>
      <c r="AF471" s="5"/>
      <c r="AI471" s="5"/>
      <c r="AJ471" s="5"/>
      <c r="AN471" s="14"/>
      <c r="AO471" s="5"/>
      <c r="AP471" s="5"/>
      <c r="AR471" s="5"/>
      <c r="AU471" s="5"/>
      <c r="AV471" s="5"/>
      <c r="AW471" s="5"/>
      <c r="AZ471" s="5"/>
      <c r="BA471" s="5"/>
      <c r="BC471" s="5"/>
      <c r="BD471" s="5"/>
      <c r="BF471" s="5"/>
      <c r="BK471" s="5"/>
      <c r="BW471" s="14"/>
      <c r="CD471" s="5"/>
      <c r="CF471" s="5"/>
    </row>
    <row r="472" spans="1:84" x14ac:dyDescent="0.3">
      <c r="A472" s="8"/>
      <c r="B472" s="8"/>
      <c r="D472" s="4"/>
      <c r="E472" s="4"/>
      <c r="G472" s="4"/>
      <c r="H472" s="18"/>
      <c r="I472" s="18"/>
      <c r="J472" s="18"/>
      <c r="K472" s="18"/>
      <c r="L472" s="111"/>
      <c r="M472" s="4"/>
      <c r="N472" s="4"/>
      <c r="O472" s="43"/>
      <c r="P472" s="8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14"/>
      <c r="AF472" s="5"/>
      <c r="AI472" s="5"/>
      <c r="AJ472" s="5"/>
      <c r="AN472" s="14"/>
      <c r="AO472" s="5"/>
      <c r="AP472" s="5"/>
      <c r="AR472" s="5"/>
      <c r="AU472" s="5"/>
      <c r="AV472" s="5"/>
      <c r="AW472" s="5"/>
      <c r="AZ472" s="5"/>
      <c r="BA472" s="5"/>
      <c r="BC472" s="5"/>
      <c r="BD472" s="5"/>
      <c r="BF472" s="5"/>
      <c r="BK472" s="5"/>
      <c r="BW472" s="14"/>
      <c r="CD472" s="5"/>
      <c r="CF472" s="5"/>
    </row>
    <row r="473" spans="1:84" x14ac:dyDescent="0.3">
      <c r="A473" s="8"/>
      <c r="B473" s="8"/>
      <c r="D473" s="4"/>
      <c r="E473" s="4"/>
      <c r="G473" s="4"/>
      <c r="H473" s="18"/>
      <c r="I473" s="18"/>
      <c r="J473" s="18"/>
      <c r="K473" s="18"/>
      <c r="L473" s="111"/>
      <c r="M473" s="4"/>
      <c r="N473" s="4"/>
      <c r="O473" s="43"/>
      <c r="P473" s="8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14"/>
      <c r="AF473" s="5"/>
      <c r="AI473" s="5"/>
      <c r="AJ473" s="5"/>
      <c r="AN473" s="14"/>
      <c r="AO473" s="5"/>
      <c r="AP473" s="5"/>
      <c r="AR473" s="5"/>
      <c r="AU473" s="5"/>
      <c r="AV473" s="5"/>
      <c r="AW473" s="5"/>
      <c r="AZ473" s="5"/>
      <c r="BA473" s="5"/>
      <c r="BC473" s="5"/>
      <c r="BD473" s="5"/>
      <c r="BF473" s="5"/>
      <c r="BK473" s="5"/>
      <c r="BW473" s="14"/>
      <c r="CD473" s="5"/>
      <c r="CF473" s="5"/>
    </row>
    <row r="474" spans="1:84" x14ac:dyDescent="0.3">
      <c r="A474" s="8"/>
      <c r="B474" s="8"/>
      <c r="D474" s="4"/>
      <c r="E474" s="4"/>
      <c r="G474" s="4"/>
      <c r="H474" s="18"/>
      <c r="I474" s="18"/>
      <c r="J474" s="18"/>
      <c r="K474" s="18"/>
      <c r="L474" s="111"/>
      <c r="M474" s="4"/>
      <c r="N474" s="4"/>
      <c r="O474" s="43"/>
      <c r="P474" s="8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14"/>
      <c r="AF474" s="5"/>
      <c r="AI474" s="5"/>
      <c r="AJ474" s="5"/>
      <c r="AN474" s="14"/>
      <c r="AO474" s="5"/>
      <c r="AP474" s="5"/>
      <c r="AR474" s="5"/>
      <c r="AU474" s="5"/>
      <c r="AV474" s="5"/>
      <c r="AW474" s="5"/>
      <c r="AZ474" s="5"/>
      <c r="BA474" s="5"/>
      <c r="BC474" s="5"/>
      <c r="BD474" s="5"/>
      <c r="BF474" s="5"/>
      <c r="BK474" s="5"/>
      <c r="BW474" s="14"/>
      <c r="CD474" s="5"/>
      <c r="CF474" s="5"/>
    </row>
    <row r="475" spans="1:84" x14ac:dyDescent="0.3">
      <c r="A475" s="8"/>
      <c r="B475" s="8"/>
      <c r="D475" s="4"/>
      <c r="E475" s="4"/>
      <c r="G475" s="4"/>
      <c r="H475" s="18"/>
      <c r="I475" s="18"/>
      <c r="J475" s="18"/>
      <c r="K475" s="18"/>
      <c r="L475" s="111"/>
      <c r="M475" s="4"/>
      <c r="N475" s="4"/>
      <c r="O475" s="43"/>
      <c r="P475" s="8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14"/>
      <c r="AF475" s="5"/>
      <c r="AI475" s="5"/>
      <c r="AJ475" s="5"/>
      <c r="AN475" s="14"/>
      <c r="AO475" s="5"/>
      <c r="AP475" s="5"/>
      <c r="AR475" s="5"/>
      <c r="AU475" s="5"/>
      <c r="AV475" s="5"/>
      <c r="AW475" s="5"/>
      <c r="AZ475" s="5"/>
      <c r="BA475" s="5"/>
      <c r="BC475" s="5"/>
      <c r="BD475" s="5"/>
      <c r="BF475" s="5"/>
      <c r="BK475" s="5"/>
      <c r="BW475" s="14"/>
      <c r="CD475" s="5"/>
      <c r="CF475" s="5"/>
    </row>
    <row r="476" spans="1:84" x14ac:dyDescent="0.3">
      <c r="A476" s="8"/>
      <c r="B476" s="8"/>
      <c r="D476" s="4"/>
      <c r="E476" s="4"/>
      <c r="G476" s="4"/>
      <c r="H476" s="18"/>
      <c r="I476" s="18"/>
      <c r="J476" s="18"/>
      <c r="K476" s="18"/>
      <c r="L476" s="111"/>
      <c r="M476" s="4"/>
      <c r="N476" s="4"/>
      <c r="O476" s="43"/>
      <c r="P476" s="8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14"/>
      <c r="AF476" s="5"/>
      <c r="AI476" s="5"/>
      <c r="AJ476" s="5"/>
      <c r="AN476" s="14"/>
      <c r="AO476" s="5"/>
      <c r="AP476" s="5"/>
      <c r="AR476" s="5"/>
      <c r="AU476" s="5"/>
      <c r="AV476" s="5"/>
      <c r="AW476" s="5"/>
      <c r="AZ476" s="5"/>
      <c r="BA476" s="5"/>
      <c r="BC476" s="5"/>
      <c r="BD476" s="5"/>
      <c r="BF476" s="5"/>
      <c r="BK476" s="5"/>
      <c r="BW476" s="14"/>
      <c r="CD476" s="5"/>
      <c r="CF476" s="5"/>
    </row>
    <row r="477" spans="1:84" x14ac:dyDescent="0.3">
      <c r="A477" s="8"/>
      <c r="B477" s="8"/>
      <c r="D477" s="4"/>
      <c r="E477" s="4"/>
      <c r="G477" s="4"/>
      <c r="H477" s="18"/>
      <c r="I477" s="18"/>
      <c r="J477" s="18"/>
      <c r="K477" s="18"/>
      <c r="L477" s="111"/>
      <c r="M477" s="4"/>
      <c r="N477" s="4"/>
      <c r="O477" s="43"/>
      <c r="P477" s="8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14"/>
      <c r="AF477" s="5"/>
      <c r="AI477" s="5"/>
      <c r="AJ477" s="5"/>
      <c r="AN477" s="14"/>
      <c r="AO477" s="5"/>
      <c r="AP477" s="5"/>
      <c r="AR477" s="5"/>
      <c r="AU477" s="5"/>
      <c r="AV477" s="5"/>
      <c r="AW477" s="5"/>
      <c r="AZ477" s="5"/>
      <c r="BA477" s="5"/>
      <c r="BC477" s="5"/>
      <c r="BD477" s="5"/>
      <c r="BF477" s="5"/>
      <c r="BK477" s="5"/>
      <c r="BW477" s="14"/>
      <c r="CD477" s="5"/>
      <c r="CF477" s="5"/>
    </row>
    <row r="478" spans="1:84" x14ac:dyDescent="0.3">
      <c r="A478" s="8"/>
      <c r="B478" s="8"/>
      <c r="D478" s="4"/>
      <c r="E478" s="4"/>
      <c r="G478" s="4"/>
      <c r="H478" s="18"/>
      <c r="I478" s="18"/>
      <c r="J478" s="18"/>
      <c r="K478" s="18"/>
      <c r="L478" s="111"/>
      <c r="M478" s="4"/>
      <c r="N478" s="4"/>
      <c r="O478" s="43"/>
      <c r="P478" s="8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14"/>
      <c r="AF478" s="5"/>
      <c r="AI478" s="5"/>
      <c r="AJ478" s="5"/>
      <c r="AN478" s="14"/>
      <c r="AO478" s="5"/>
      <c r="AP478" s="5"/>
      <c r="AR478" s="5"/>
      <c r="AU478" s="5"/>
      <c r="AV478" s="5"/>
      <c r="AW478" s="5"/>
      <c r="AZ478" s="5"/>
      <c r="BA478" s="5"/>
      <c r="BC478" s="5"/>
      <c r="BD478" s="5"/>
      <c r="BF478" s="5"/>
      <c r="BK478" s="5"/>
      <c r="BW478" s="14"/>
      <c r="CD478" s="5"/>
      <c r="CF478" s="5"/>
    </row>
    <row r="479" spans="1:84" x14ac:dyDescent="0.3">
      <c r="A479" s="8"/>
      <c r="B479" s="8"/>
      <c r="D479" s="4"/>
      <c r="E479" s="4"/>
      <c r="G479" s="4"/>
      <c r="H479" s="18"/>
      <c r="I479" s="18"/>
      <c r="J479" s="18"/>
      <c r="K479" s="18"/>
      <c r="L479" s="111"/>
      <c r="M479" s="4"/>
      <c r="N479" s="4"/>
      <c r="O479" s="43"/>
      <c r="P479" s="8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14"/>
      <c r="AF479" s="5"/>
      <c r="AI479" s="5"/>
      <c r="AJ479" s="5"/>
      <c r="AN479" s="14"/>
      <c r="AO479" s="5"/>
      <c r="AP479" s="5"/>
      <c r="AR479" s="5"/>
      <c r="AU479" s="5"/>
      <c r="AV479" s="5"/>
      <c r="AW479" s="5"/>
      <c r="AZ479" s="5"/>
      <c r="BA479" s="5"/>
      <c r="BC479" s="5"/>
      <c r="BD479" s="5"/>
      <c r="BF479" s="5"/>
      <c r="BK479" s="5"/>
      <c r="BW479" s="14"/>
      <c r="CD479" s="5"/>
      <c r="CF479" s="5"/>
    </row>
    <row r="480" spans="1:84" x14ac:dyDescent="0.3">
      <c r="A480" s="8"/>
      <c r="B480" s="8"/>
      <c r="D480" s="4"/>
      <c r="E480" s="4"/>
      <c r="G480" s="4"/>
      <c r="H480" s="18"/>
      <c r="I480" s="18"/>
      <c r="J480" s="18"/>
      <c r="K480" s="18"/>
      <c r="L480" s="111"/>
      <c r="M480" s="4"/>
      <c r="N480" s="4"/>
      <c r="O480" s="43"/>
      <c r="P480" s="8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14"/>
      <c r="AF480" s="5"/>
      <c r="AI480" s="5"/>
      <c r="AJ480" s="5"/>
      <c r="AN480" s="14"/>
      <c r="AO480" s="5"/>
      <c r="AP480" s="5"/>
      <c r="AR480" s="5"/>
      <c r="AU480" s="5"/>
      <c r="AV480" s="5"/>
      <c r="AW480" s="5"/>
      <c r="AZ480" s="5"/>
      <c r="BA480" s="5"/>
      <c r="BC480" s="5"/>
      <c r="BD480" s="5"/>
      <c r="BF480" s="5"/>
      <c r="BK480" s="5"/>
      <c r="BW480" s="14"/>
      <c r="CD480" s="5"/>
      <c r="CF480" s="5"/>
    </row>
    <row r="481" spans="1:84" x14ac:dyDescent="0.3">
      <c r="A481" s="8"/>
      <c r="B481" s="8"/>
      <c r="D481" s="4"/>
      <c r="E481" s="4"/>
      <c r="G481" s="4"/>
      <c r="H481" s="18"/>
      <c r="I481" s="18"/>
      <c r="J481" s="18"/>
      <c r="K481" s="18"/>
      <c r="L481" s="111"/>
      <c r="M481" s="4"/>
      <c r="N481" s="4"/>
      <c r="O481" s="43"/>
      <c r="P481" s="8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14"/>
      <c r="AF481" s="5"/>
      <c r="AI481" s="5"/>
      <c r="AJ481" s="5"/>
      <c r="AN481" s="14"/>
      <c r="AO481" s="5"/>
      <c r="AP481" s="5"/>
      <c r="AR481" s="5"/>
      <c r="AU481" s="5"/>
      <c r="AV481" s="5"/>
      <c r="AW481" s="5"/>
      <c r="AZ481" s="5"/>
      <c r="BA481" s="5"/>
      <c r="BC481" s="5"/>
      <c r="BD481" s="5"/>
      <c r="BF481" s="5"/>
      <c r="BK481" s="5"/>
      <c r="BW481" s="14"/>
      <c r="CD481" s="5"/>
      <c r="CF481" s="5"/>
    </row>
    <row r="482" spans="1:84" x14ac:dyDescent="0.3">
      <c r="A482" s="8"/>
      <c r="B482" s="8"/>
      <c r="D482" s="4"/>
      <c r="E482" s="4"/>
      <c r="G482" s="4"/>
      <c r="H482" s="18"/>
      <c r="I482" s="18"/>
      <c r="J482" s="18"/>
      <c r="K482" s="18"/>
      <c r="L482" s="111"/>
      <c r="M482" s="4"/>
      <c r="N482" s="4"/>
      <c r="O482" s="43"/>
      <c r="P482" s="8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14"/>
      <c r="AF482" s="5"/>
      <c r="AI482" s="5"/>
      <c r="AJ482" s="5"/>
      <c r="AN482" s="14"/>
      <c r="AO482" s="5"/>
      <c r="AP482" s="5"/>
      <c r="AR482" s="5"/>
      <c r="AU482" s="5"/>
      <c r="AV482" s="5"/>
      <c r="AW482" s="5"/>
      <c r="AZ482" s="5"/>
      <c r="BA482" s="5"/>
      <c r="BC482" s="5"/>
      <c r="BD482" s="5"/>
      <c r="BF482" s="5"/>
      <c r="BK482" s="5"/>
      <c r="BW482" s="14"/>
      <c r="CD482" s="5"/>
      <c r="CF482" s="5"/>
    </row>
    <row r="483" spans="1:84" x14ac:dyDescent="0.3">
      <c r="A483" s="8"/>
      <c r="B483" s="8"/>
      <c r="D483" s="4"/>
      <c r="E483" s="4"/>
      <c r="G483" s="4"/>
      <c r="H483" s="18"/>
      <c r="I483" s="18"/>
      <c r="J483" s="18"/>
      <c r="K483" s="18"/>
      <c r="L483" s="111"/>
      <c r="M483" s="4"/>
      <c r="N483" s="4"/>
      <c r="O483" s="43"/>
      <c r="P483" s="8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14"/>
      <c r="AF483" s="5"/>
      <c r="AI483" s="5"/>
      <c r="AJ483" s="5"/>
      <c r="AN483" s="14"/>
      <c r="AO483" s="5"/>
      <c r="AP483" s="5"/>
      <c r="AR483" s="5"/>
      <c r="AU483" s="5"/>
      <c r="AV483" s="5"/>
      <c r="AW483" s="5"/>
      <c r="AZ483" s="5"/>
      <c r="BA483" s="5"/>
      <c r="BC483" s="5"/>
      <c r="BD483" s="5"/>
      <c r="BF483" s="5"/>
      <c r="BK483" s="5"/>
      <c r="BW483" s="14"/>
      <c r="CD483" s="5"/>
      <c r="CF483" s="5"/>
    </row>
    <row r="484" spans="1:84" x14ac:dyDescent="0.3">
      <c r="A484" s="8"/>
      <c r="B484" s="8"/>
      <c r="D484" s="4"/>
      <c r="E484" s="4"/>
      <c r="G484" s="4"/>
      <c r="H484" s="18"/>
      <c r="I484" s="18"/>
      <c r="J484" s="18"/>
      <c r="K484" s="18"/>
      <c r="L484" s="111"/>
      <c r="M484" s="4"/>
      <c r="N484" s="4"/>
      <c r="O484" s="43"/>
      <c r="P484" s="8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14"/>
      <c r="AF484" s="5"/>
      <c r="AI484" s="5"/>
      <c r="AJ484" s="5"/>
      <c r="AN484" s="14"/>
      <c r="AO484" s="5"/>
      <c r="AP484" s="5"/>
      <c r="AR484" s="5"/>
      <c r="AU484" s="5"/>
      <c r="AV484" s="5"/>
      <c r="AW484" s="5"/>
      <c r="AZ484" s="5"/>
      <c r="BA484" s="5"/>
      <c r="BC484" s="5"/>
      <c r="BD484" s="5"/>
      <c r="BF484" s="5"/>
      <c r="BK484" s="5"/>
      <c r="BW484" s="14"/>
      <c r="CD484" s="5"/>
      <c r="CF484" s="5"/>
    </row>
    <row r="485" spans="1:84" x14ac:dyDescent="0.3">
      <c r="A485" s="8"/>
      <c r="B485" s="8"/>
      <c r="D485" s="4"/>
      <c r="E485" s="4"/>
      <c r="G485" s="4"/>
      <c r="H485" s="18"/>
      <c r="I485" s="18"/>
      <c r="J485" s="18"/>
      <c r="K485" s="18"/>
      <c r="L485" s="111"/>
      <c r="M485" s="4"/>
      <c r="N485" s="4"/>
      <c r="O485" s="43"/>
      <c r="P485" s="8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14"/>
      <c r="AF485" s="5"/>
      <c r="AI485" s="5"/>
      <c r="AJ485" s="5"/>
      <c r="AN485" s="14"/>
      <c r="AO485" s="5"/>
      <c r="AP485" s="5"/>
      <c r="AR485" s="5"/>
      <c r="AU485" s="5"/>
      <c r="AV485" s="5"/>
      <c r="AW485" s="5"/>
      <c r="AZ485" s="5"/>
      <c r="BA485" s="5"/>
      <c r="BC485" s="5"/>
      <c r="BD485" s="5"/>
      <c r="BF485" s="5"/>
      <c r="BK485" s="5"/>
      <c r="BW485" s="14"/>
      <c r="CD485" s="5"/>
      <c r="CF485" s="5"/>
    </row>
    <row r="486" spans="1:84" x14ac:dyDescent="0.3">
      <c r="A486" s="8"/>
      <c r="B486" s="8"/>
      <c r="D486" s="4"/>
      <c r="E486" s="4"/>
      <c r="G486" s="4"/>
      <c r="H486" s="18"/>
      <c r="I486" s="18"/>
      <c r="J486" s="18"/>
      <c r="K486" s="18"/>
      <c r="L486" s="111"/>
      <c r="M486" s="4"/>
      <c r="N486" s="4"/>
      <c r="O486" s="43"/>
      <c r="P486" s="8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14"/>
      <c r="AF486" s="5"/>
      <c r="AI486" s="5"/>
      <c r="AJ486" s="5"/>
      <c r="AN486" s="14"/>
      <c r="AO486" s="5"/>
      <c r="AP486" s="5"/>
      <c r="AR486" s="5"/>
      <c r="AU486" s="5"/>
      <c r="AV486" s="5"/>
      <c r="AW486" s="5"/>
      <c r="AZ486" s="5"/>
      <c r="BA486" s="5"/>
      <c r="BC486" s="5"/>
      <c r="BD486" s="5"/>
      <c r="BF486" s="5"/>
      <c r="BK486" s="5"/>
      <c r="BW486" s="14"/>
      <c r="CD486" s="5"/>
      <c r="CF486" s="5"/>
    </row>
    <row r="487" spans="1:84" x14ac:dyDescent="0.3">
      <c r="A487" s="8"/>
      <c r="B487" s="8"/>
      <c r="D487" s="4"/>
      <c r="E487" s="4"/>
      <c r="G487" s="4"/>
      <c r="H487" s="18"/>
      <c r="I487" s="18"/>
      <c r="J487" s="18"/>
      <c r="K487" s="18"/>
      <c r="L487" s="111"/>
      <c r="M487" s="4"/>
      <c r="N487" s="4"/>
      <c r="O487" s="43"/>
      <c r="P487" s="8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14"/>
      <c r="AF487" s="5"/>
      <c r="AI487" s="5"/>
      <c r="AJ487" s="5"/>
      <c r="AN487" s="14"/>
      <c r="AO487" s="5"/>
      <c r="AP487" s="5"/>
      <c r="AR487" s="5"/>
      <c r="AU487" s="5"/>
      <c r="AV487" s="5"/>
      <c r="AW487" s="5"/>
      <c r="AZ487" s="5"/>
      <c r="BA487" s="5"/>
      <c r="BC487" s="5"/>
      <c r="BD487" s="5"/>
      <c r="BF487" s="5"/>
      <c r="BK487" s="5"/>
      <c r="BW487" s="14"/>
      <c r="CD487" s="5"/>
      <c r="CF487" s="5"/>
    </row>
    <row r="488" spans="1:84" x14ac:dyDescent="0.3">
      <c r="A488" s="8"/>
      <c r="B488" s="8"/>
      <c r="D488" s="4"/>
      <c r="E488" s="4"/>
      <c r="G488" s="4"/>
      <c r="H488" s="18"/>
      <c r="I488" s="18"/>
      <c r="J488" s="18"/>
      <c r="K488" s="18"/>
      <c r="L488" s="111"/>
      <c r="M488" s="4"/>
      <c r="N488" s="4"/>
      <c r="O488" s="43"/>
      <c r="P488" s="8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14"/>
      <c r="AF488" s="5"/>
      <c r="AI488" s="5"/>
      <c r="AJ488" s="5"/>
      <c r="AN488" s="14"/>
      <c r="AO488" s="5"/>
      <c r="AP488" s="5"/>
      <c r="AR488" s="5"/>
      <c r="AU488" s="5"/>
      <c r="AV488" s="5"/>
      <c r="AW488" s="5"/>
      <c r="AZ488" s="5"/>
      <c r="BA488" s="5"/>
      <c r="BC488" s="5"/>
      <c r="BD488" s="5"/>
      <c r="BF488" s="5"/>
      <c r="BK488" s="5"/>
      <c r="BW488" s="14"/>
      <c r="CD488" s="5"/>
      <c r="CF488" s="5"/>
    </row>
    <row r="489" spans="1:84" x14ac:dyDescent="0.3">
      <c r="A489" s="8"/>
      <c r="B489" s="8"/>
      <c r="D489" s="4"/>
      <c r="E489" s="4"/>
      <c r="G489" s="4"/>
      <c r="H489" s="18"/>
      <c r="I489" s="18"/>
      <c r="J489" s="18"/>
      <c r="K489" s="18"/>
      <c r="L489" s="111"/>
      <c r="M489" s="4"/>
      <c r="N489" s="4"/>
      <c r="O489" s="43"/>
      <c r="P489" s="8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14"/>
      <c r="AF489" s="5"/>
      <c r="AI489" s="5"/>
      <c r="AJ489" s="5"/>
      <c r="AN489" s="14"/>
      <c r="AO489" s="5"/>
      <c r="AP489" s="5"/>
      <c r="AR489" s="5"/>
      <c r="AU489" s="5"/>
      <c r="AV489" s="5"/>
      <c r="AW489" s="5"/>
      <c r="AZ489" s="5"/>
      <c r="BA489" s="5"/>
      <c r="BC489" s="5"/>
      <c r="BD489" s="5"/>
      <c r="BF489" s="5"/>
      <c r="BK489" s="5"/>
      <c r="BW489" s="14"/>
      <c r="CD489" s="5"/>
      <c r="CF489" s="5"/>
    </row>
    <row r="490" spans="1:84" x14ac:dyDescent="0.3">
      <c r="A490" s="8"/>
      <c r="B490" s="8"/>
      <c r="D490" s="4"/>
      <c r="E490" s="4"/>
      <c r="G490" s="4"/>
      <c r="H490" s="18"/>
      <c r="I490" s="18"/>
      <c r="J490" s="18"/>
      <c r="K490" s="18"/>
      <c r="L490" s="111"/>
      <c r="M490" s="4"/>
      <c r="N490" s="4"/>
      <c r="O490" s="43"/>
      <c r="P490" s="8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14"/>
      <c r="AF490" s="5"/>
      <c r="AI490" s="5"/>
      <c r="AJ490" s="5"/>
      <c r="AN490" s="14"/>
      <c r="AO490" s="5"/>
      <c r="AP490" s="5"/>
      <c r="AR490" s="5"/>
      <c r="AU490" s="5"/>
      <c r="AV490" s="5"/>
      <c r="AW490" s="5"/>
      <c r="AZ490" s="5"/>
      <c r="BA490" s="5"/>
      <c r="BC490" s="5"/>
      <c r="BD490" s="5"/>
      <c r="BF490" s="5"/>
      <c r="BK490" s="5"/>
      <c r="BW490" s="14"/>
      <c r="CD490" s="5"/>
      <c r="CF490" s="5"/>
    </row>
    <row r="491" spans="1:84" x14ac:dyDescent="0.3">
      <c r="A491" s="8"/>
      <c r="B491" s="8"/>
      <c r="D491" s="4"/>
      <c r="E491" s="4"/>
      <c r="G491" s="4"/>
      <c r="H491" s="18"/>
      <c r="I491" s="18"/>
      <c r="J491" s="18"/>
      <c r="K491" s="18"/>
      <c r="L491" s="111"/>
      <c r="M491" s="4"/>
      <c r="N491" s="4"/>
      <c r="O491" s="43"/>
      <c r="P491" s="8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14"/>
      <c r="AF491" s="5"/>
      <c r="AI491" s="5"/>
      <c r="AJ491" s="5"/>
      <c r="AN491" s="14"/>
      <c r="AO491" s="5"/>
      <c r="AP491" s="5"/>
      <c r="AR491" s="5"/>
      <c r="AU491" s="5"/>
      <c r="AV491" s="5"/>
      <c r="AW491" s="5"/>
      <c r="AZ491" s="5"/>
      <c r="BA491" s="5"/>
      <c r="BC491" s="5"/>
      <c r="BD491" s="5"/>
      <c r="BF491" s="5"/>
      <c r="BK491" s="5"/>
      <c r="BW491" s="14"/>
      <c r="CD491" s="5"/>
      <c r="CF491" s="5"/>
    </row>
    <row r="492" spans="1:84" x14ac:dyDescent="0.3">
      <c r="A492" s="8"/>
      <c r="B492" s="8"/>
      <c r="D492" s="4"/>
      <c r="E492" s="4"/>
      <c r="G492" s="4"/>
      <c r="H492" s="18"/>
      <c r="I492" s="18"/>
      <c r="J492" s="18"/>
      <c r="K492" s="18"/>
      <c r="L492" s="111"/>
      <c r="M492" s="4"/>
      <c r="N492" s="4"/>
      <c r="O492" s="43"/>
      <c r="P492" s="8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14"/>
      <c r="AF492" s="5"/>
      <c r="AI492" s="5"/>
      <c r="AJ492" s="5"/>
      <c r="AN492" s="14"/>
      <c r="AO492" s="5"/>
      <c r="AP492" s="5"/>
      <c r="AR492" s="5"/>
      <c r="AU492" s="5"/>
      <c r="AV492" s="5"/>
      <c r="AW492" s="5"/>
      <c r="AZ492" s="5"/>
      <c r="BA492" s="5"/>
      <c r="BC492" s="5"/>
      <c r="BD492" s="5"/>
      <c r="BF492" s="5"/>
      <c r="BK492" s="5"/>
      <c r="BW492" s="14"/>
      <c r="CD492" s="5"/>
      <c r="CF492" s="5"/>
    </row>
    <row r="493" spans="1:84" x14ac:dyDescent="0.3">
      <c r="A493" s="8"/>
      <c r="B493" s="8"/>
      <c r="D493" s="4"/>
      <c r="E493" s="4"/>
      <c r="G493" s="4"/>
      <c r="H493" s="18"/>
      <c r="I493" s="18"/>
      <c r="J493" s="18"/>
      <c r="K493" s="18"/>
      <c r="L493" s="111"/>
      <c r="M493" s="4"/>
      <c r="N493" s="4"/>
      <c r="O493" s="43"/>
      <c r="P493" s="8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14"/>
      <c r="AF493" s="5"/>
      <c r="AI493" s="5"/>
      <c r="AJ493" s="5"/>
      <c r="AN493" s="14"/>
      <c r="AO493" s="5"/>
      <c r="AP493" s="5"/>
      <c r="AR493" s="5"/>
      <c r="AU493" s="5"/>
      <c r="AV493" s="5"/>
      <c r="AW493" s="5"/>
      <c r="AZ493" s="5"/>
      <c r="BA493" s="5"/>
      <c r="BC493" s="5"/>
      <c r="BD493" s="5"/>
      <c r="BF493" s="5"/>
      <c r="BK493" s="5"/>
      <c r="BW493" s="14"/>
      <c r="CD493" s="5"/>
      <c r="CF493" s="5"/>
    </row>
    <row r="494" spans="1:84" x14ac:dyDescent="0.3">
      <c r="A494" s="8"/>
      <c r="B494" s="8"/>
      <c r="D494" s="4"/>
      <c r="E494" s="4"/>
      <c r="G494" s="4"/>
      <c r="H494" s="18"/>
      <c r="I494" s="18"/>
      <c r="J494" s="18"/>
      <c r="K494" s="18"/>
      <c r="L494" s="111"/>
      <c r="M494" s="4"/>
      <c r="N494" s="4"/>
      <c r="O494" s="43"/>
      <c r="P494" s="8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14"/>
      <c r="AF494" s="5"/>
      <c r="AI494" s="5"/>
      <c r="AJ494" s="5"/>
      <c r="AN494" s="14"/>
      <c r="AO494" s="5"/>
      <c r="AP494" s="5"/>
      <c r="AR494" s="5"/>
      <c r="AU494" s="5"/>
      <c r="AV494" s="5"/>
      <c r="AW494" s="5"/>
      <c r="AZ494" s="5"/>
      <c r="BA494" s="5"/>
      <c r="BC494" s="5"/>
      <c r="BD494" s="5"/>
      <c r="BF494" s="5"/>
      <c r="BK494" s="5"/>
      <c r="BW494" s="14"/>
      <c r="CD494" s="5"/>
      <c r="CF494" s="5"/>
    </row>
    <row r="495" spans="1:84" x14ac:dyDescent="0.3">
      <c r="A495" s="8"/>
      <c r="B495" s="8"/>
      <c r="D495" s="4"/>
      <c r="E495" s="4"/>
      <c r="G495" s="4"/>
      <c r="H495" s="18"/>
      <c r="I495" s="18"/>
      <c r="J495" s="18"/>
      <c r="K495" s="18"/>
      <c r="L495" s="111"/>
      <c r="M495" s="4"/>
      <c r="N495" s="4"/>
      <c r="O495" s="43"/>
      <c r="P495" s="8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14"/>
      <c r="AF495" s="5"/>
      <c r="AI495" s="5"/>
      <c r="AJ495" s="5"/>
      <c r="AN495" s="14"/>
      <c r="AO495" s="5"/>
      <c r="AP495" s="5"/>
      <c r="AR495" s="5"/>
      <c r="AU495" s="5"/>
      <c r="AV495" s="5"/>
      <c r="AW495" s="5"/>
      <c r="AZ495" s="5"/>
      <c r="BA495" s="5"/>
      <c r="BC495" s="5"/>
      <c r="BD495" s="5"/>
      <c r="BF495" s="5"/>
      <c r="BK495" s="5"/>
      <c r="BW495" s="14"/>
      <c r="CD495" s="5"/>
      <c r="CF495" s="5"/>
    </row>
    <row r="496" spans="1:84" x14ac:dyDescent="0.3">
      <c r="A496" s="8"/>
      <c r="B496" s="8"/>
      <c r="D496" s="4"/>
      <c r="E496" s="4"/>
      <c r="G496" s="4"/>
      <c r="H496" s="18"/>
      <c r="I496" s="18"/>
      <c r="J496" s="18"/>
      <c r="K496" s="18"/>
      <c r="L496" s="111"/>
      <c r="M496" s="4"/>
      <c r="N496" s="4"/>
      <c r="O496" s="43"/>
      <c r="P496" s="8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14"/>
      <c r="AF496" s="5"/>
      <c r="AI496" s="5"/>
      <c r="AJ496" s="5"/>
      <c r="AN496" s="14"/>
      <c r="AO496" s="5"/>
      <c r="AP496" s="5"/>
      <c r="AR496" s="5"/>
      <c r="AU496" s="5"/>
      <c r="AV496" s="5"/>
      <c r="AW496" s="5"/>
      <c r="AZ496" s="5"/>
      <c r="BA496" s="5"/>
      <c r="BC496" s="5"/>
      <c r="BD496" s="5"/>
      <c r="BF496" s="5"/>
      <c r="BK496" s="5"/>
      <c r="BW496" s="14"/>
      <c r="CD496" s="5"/>
      <c r="CF496" s="5"/>
    </row>
    <row r="497" spans="1:84" x14ac:dyDescent="0.3">
      <c r="A497" s="8"/>
      <c r="B497" s="8"/>
      <c r="D497" s="4"/>
      <c r="E497" s="4"/>
      <c r="G497" s="4"/>
      <c r="H497" s="18"/>
      <c r="I497" s="18"/>
      <c r="J497" s="18"/>
      <c r="K497" s="18"/>
      <c r="L497" s="111"/>
      <c r="M497" s="4"/>
      <c r="N497" s="4"/>
      <c r="O497" s="43"/>
      <c r="P497" s="8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14"/>
      <c r="AF497" s="5"/>
      <c r="AI497" s="5"/>
      <c r="AJ497" s="5"/>
      <c r="AN497" s="14"/>
      <c r="AO497" s="5"/>
      <c r="AP497" s="5"/>
      <c r="AR497" s="5"/>
      <c r="AU497" s="5"/>
      <c r="AV497" s="5"/>
      <c r="AW497" s="5"/>
      <c r="AZ497" s="5"/>
      <c r="BA497" s="5"/>
      <c r="BC497" s="5"/>
      <c r="BD497" s="5"/>
      <c r="BF497" s="5"/>
      <c r="BK497" s="5"/>
      <c r="BW497" s="14"/>
      <c r="CD497" s="5"/>
      <c r="CF497" s="5"/>
    </row>
    <row r="498" spans="1:84" x14ac:dyDescent="0.3">
      <c r="A498" s="8"/>
      <c r="B498" s="8"/>
      <c r="D498" s="4"/>
      <c r="E498" s="4"/>
      <c r="G498" s="4"/>
      <c r="H498" s="18"/>
      <c r="I498" s="18"/>
      <c r="J498" s="18"/>
      <c r="K498" s="18"/>
      <c r="L498" s="111"/>
      <c r="M498" s="4"/>
      <c r="N498" s="4"/>
      <c r="O498" s="43"/>
      <c r="P498" s="8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14"/>
      <c r="AF498" s="5"/>
      <c r="AI498" s="5"/>
      <c r="AJ498" s="5"/>
      <c r="AN498" s="14"/>
      <c r="AO498" s="5"/>
      <c r="AP498" s="5"/>
      <c r="AR498" s="5"/>
      <c r="AU498" s="5"/>
      <c r="AV498" s="5"/>
      <c r="AW498" s="5"/>
      <c r="AZ498" s="5"/>
      <c r="BA498" s="5"/>
      <c r="BC498" s="5"/>
      <c r="BD498" s="5"/>
      <c r="BF498" s="5"/>
      <c r="BK498" s="5"/>
      <c r="BW498" s="14"/>
      <c r="CD498" s="5"/>
      <c r="CF498" s="5"/>
    </row>
    <row r="499" spans="1:84" x14ac:dyDescent="0.3">
      <c r="A499" s="8"/>
      <c r="B499" s="8"/>
      <c r="D499" s="4"/>
      <c r="E499" s="4"/>
      <c r="G499" s="4"/>
      <c r="H499" s="18"/>
      <c r="I499" s="18"/>
      <c r="J499" s="18"/>
      <c r="K499" s="18"/>
      <c r="L499" s="111"/>
      <c r="M499" s="4"/>
      <c r="N499" s="4"/>
      <c r="O499" s="43"/>
      <c r="P499" s="8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14"/>
      <c r="AF499" s="5"/>
      <c r="AI499" s="5"/>
      <c r="AJ499" s="5"/>
      <c r="AN499" s="14"/>
      <c r="AO499" s="5"/>
      <c r="AP499" s="5"/>
      <c r="AR499" s="5"/>
      <c r="AU499" s="5"/>
      <c r="AV499" s="5"/>
      <c r="AW499" s="5"/>
      <c r="AZ499" s="5"/>
      <c r="BA499" s="5"/>
      <c r="BC499" s="5"/>
      <c r="BD499" s="5"/>
      <c r="BF499" s="5"/>
      <c r="BK499" s="5"/>
      <c r="BW499" s="14"/>
      <c r="CD499" s="5"/>
      <c r="CF499" s="5"/>
    </row>
    <row r="500" spans="1:84" x14ac:dyDescent="0.3">
      <c r="A500" s="8"/>
      <c r="B500" s="8"/>
      <c r="D500" s="4"/>
      <c r="E500" s="4"/>
      <c r="G500" s="4"/>
      <c r="H500" s="18"/>
      <c r="I500" s="18"/>
      <c r="J500" s="18"/>
      <c r="K500" s="18"/>
      <c r="L500" s="111"/>
      <c r="M500" s="4"/>
      <c r="N500" s="4"/>
      <c r="O500" s="43"/>
      <c r="P500" s="8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14"/>
      <c r="AF500" s="5"/>
      <c r="AI500" s="5"/>
      <c r="AJ500" s="5"/>
      <c r="AN500" s="14"/>
      <c r="AO500" s="5"/>
      <c r="AP500" s="5"/>
      <c r="AR500" s="5"/>
      <c r="AU500" s="5"/>
      <c r="AV500" s="5"/>
      <c r="AW500" s="5"/>
      <c r="AZ500" s="5"/>
      <c r="BA500" s="5"/>
      <c r="BC500" s="5"/>
      <c r="BD500" s="5"/>
      <c r="BF500" s="5"/>
      <c r="BK500" s="5"/>
      <c r="BW500" s="14"/>
      <c r="CD500" s="5"/>
      <c r="CF500" s="5"/>
    </row>
    <row r="501" spans="1:84" x14ac:dyDescent="0.3">
      <c r="A501" s="8"/>
      <c r="B501" s="8"/>
      <c r="D501" s="4"/>
      <c r="E501" s="4"/>
      <c r="G501" s="4"/>
      <c r="H501" s="18"/>
      <c r="I501" s="18"/>
      <c r="J501" s="18"/>
      <c r="K501" s="18"/>
      <c r="L501" s="111"/>
      <c r="M501" s="4"/>
      <c r="N501" s="4"/>
      <c r="O501" s="43"/>
      <c r="P501" s="8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14"/>
      <c r="AF501" s="5"/>
      <c r="AI501" s="5"/>
      <c r="AJ501" s="5"/>
      <c r="AN501" s="14"/>
      <c r="AO501" s="5"/>
      <c r="AP501" s="5"/>
      <c r="AR501" s="5"/>
      <c r="AU501" s="5"/>
      <c r="AV501" s="5"/>
      <c r="AW501" s="5"/>
      <c r="AZ501" s="5"/>
      <c r="BA501" s="5"/>
      <c r="BC501" s="5"/>
      <c r="BD501" s="5"/>
      <c r="BF501" s="5"/>
      <c r="BK501" s="5"/>
      <c r="BW501" s="14"/>
      <c r="CD501" s="5"/>
      <c r="CF501" s="5"/>
    </row>
    <row r="502" spans="1:84" x14ac:dyDescent="0.3">
      <c r="A502" s="8"/>
      <c r="B502" s="8"/>
      <c r="D502" s="4"/>
      <c r="E502" s="4"/>
      <c r="G502" s="4"/>
      <c r="H502" s="18"/>
      <c r="I502" s="18"/>
      <c r="J502" s="18"/>
      <c r="K502" s="18"/>
      <c r="L502" s="111"/>
      <c r="M502" s="4"/>
      <c r="N502" s="4"/>
      <c r="O502" s="43"/>
      <c r="P502" s="8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14"/>
      <c r="AF502" s="5"/>
      <c r="AI502" s="5"/>
      <c r="AJ502" s="5"/>
      <c r="AN502" s="14"/>
      <c r="AO502" s="5"/>
      <c r="AP502" s="5"/>
      <c r="AR502" s="5"/>
      <c r="AU502" s="5"/>
      <c r="AV502" s="5"/>
      <c r="AW502" s="5"/>
      <c r="AZ502" s="5"/>
      <c r="BA502" s="5"/>
      <c r="BC502" s="5"/>
      <c r="BD502" s="5"/>
      <c r="BF502" s="5"/>
      <c r="BK502" s="5"/>
      <c r="BW502" s="14"/>
      <c r="CD502" s="5"/>
      <c r="CF502" s="5"/>
    </row>
    <row r="503" spans="1:84" x14ac:dyDescent="0.3">
      <c r="A503" s="8"/>
      <c r="B503" s="8"/>
      <c r="D503" s="4"/>
      <c r="E503" s="4"/>
      <c r="G503" s="4"/>
      <c r="H503" s="18"/>
      <c r="I503" s="18"/>
      <c r="J503" s="18"/>
      <c r="K503" s="18"/>
      <c r="L503" s="111"/>
      <c r="M503" s="4"/>
      <c r="N503" s="4"/>
      <c r="O503" s="43"/>
      <c r="P503" s="8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14"/>
      <c r="AF503" s="5"/>
      <c r="AI503" s="5"/>
      <c r="AJ503" s="5"/>
      <c r="AN503" s="14"/>
      <c r="AO503" s="5"/>
      <c r="AP503" s="5"/>
      <c r="AR503" s="5"/>
      <c r="AU503" s="5"/>
      <c r="AV503" s="5"/>
      <c r="AW503" s="5"/>
      <c r="AZ503" s="5"/>
      <c r="BA503" s="5"/>
      <c r="BC503" s="5"/>
      <c r="BD503" s="5"/>
      <c r="BF503" s="5"/>
      <c r="BK503" s="5"/>
      <c r="BW503" s="14"/>
      <c r="CD503" s="5"/>
      <c r="CF503" s="5"/>
    </row>
    <row r="504" spans="1:84" x14ac:dyDescent="0.3">
      <c r="A504" s="8"/>
      <c r="B504" s="8"/>
      <c r="D504" s="4"/>
      <c r="E504" s="4"/>
      <c r="G504" s="4"/>
      <c r="H504" s="18"/>
      <c r="I504" s="18"/>
      <c r="J504" s="18"/>
      <c r="K504" s="18"/>
      <c r="L504" s="111"/>
      <c r="M504" s="4"/>
      <c r="N504" s="4"/>
      <c r="O504" s="43"/>
      <c r="P504" s="8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14"/>
      <c r="AF504" s="5"/>
      <c r="AI504" s="5"/>
      <c r="AJ504" s="5"/>
      <c r="AN504" s="14"/>
      <c r="AO504" s="5"/>
      <c r="AP504" s="5"/>
      <c r="AR504" s="5"/>
      <c r="AU504" s="5"/>
      <c r="AV504" s="5"/>
      <c r="AW504" s="5"/>
      <c r="AZ504" s="5"/>
      <c r="BA504" s="5"/>
      <c r="BC504" s="5"/>
      <c r="BD504" s="5"/>
      <c r="BF504" s="5"/>
      <c r="BK504" s="5"/>
      <c r="BW504" s="14"/>
      <c r="CD504" s="5"/>
      <c r="CF504" s="5"/>
    </row>
    <row r="505" spans="1:84" x14ac:dyDescent="0.3">
      <c r="A505" s="8"/>
      <c r="B505" s="8"/>
      <c r="D505" s="4"/>
      <c r="E505" s="4"/>
      <c r="G505" s="4"/>
      <c r="H505" s="18"/>
      <c r="I505" s="18"/>
      <c r="J505" s="18"/>
      <c r="K505" s="18"/>
      <c r="L505" s="111"/>
      <c r="M505" s="4"/>
      <c r="N505" s="4"/>
      <c r="O505" s="43"/>
      <c r="P505" s="8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14"/>
      <c r="AF505" s="5"/>
      <c r="AI505" s="5"/>
      <c r="AJ505" s="5"/>
      <c r="AN505" s="14"/>
      <c r="AO505" s="5"/>
      <c r="AP505" s="5"/>
      <c r="AR505" s="5"/>
      <c r="AU505" s="5"/>
      <c r="AV505" s="5"/>
      <c r="AW505" s="5"/>
      <c r="AZ505" s="5"/>
      <c r="BA505" s="5"/>
      <c r="BC505" s="5"/>
      <c r="BD505" s="5"/>
      <c r="BF505" s="5"/>
      <c r="BK505" s="5"/>
      <c r="BW505" s="14"/>
      <c r="CD505" s="5"/>
      <c r="CF505" s="5"/>
    </row>
    <row r="506" spans="1:84" x14ac:dyDescent="0.3">
      <c r="A506" s="8"/>
      <c r="B506" s="8"/>
      <c r="D506" s="4"/>
      <c r="E506" s="4"/>
      <c r="G506" s="4"/>
      <c r="H506" s="18"/>
      <c r="I506" s="18"/>
      <c r="J506" s="18"/>
      <c r="K506" s="18"/>
      <c r="L506" s="111"/>
      <c r="M506" s="4"/>
      <c r="N506" s="4"/>
      <c r="O506" s="43"/>
      <c r="P506" s="8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14"/>
      <c r="AF506" s="5"/>
      <c r="AI506" s="5"/>
      <c r="AJ506" s="5"/>
      <c r="AN506" s="14"/>
      <c r="AO506" s="5"/>
      <c r="AP506" s="5"/>
      <c r="AR506" s="5"/>
      <c r="AU506" s="5"/>
      <c r="AV506" s="5"/>
      <c r="AW506" s="5"/>
      <c r="AZ506" s="5"/>
      <c r="BA506" s="5"/>
      <c r="BC506" s="5"/>
      <c r="BD506" s="5"/>
      <c r="BF506" s="5"/>
      <c r="BK506" s="5"/>
      <c r="BW506" s="14"/>
      <c r="CD506" s="5"/>
      <c r="CF506" s="5"/>
    </row>
    <row r="507" spans="1:84" x14ac:dyDescent="0.3">
      <c r="A507" s="8"/>
      <c r="B507" s="8"/>
      <c r="D507" s="4"/>
      <c r="E507" s="4"/>
      <c r="G507" s="4"/>
      <c r="H507" s="18"/>
      <c r="I507" s="18"/>
      <c r="J507" s="18"/>
      <c r="K507" s="18"/>
      <c r="L507" s="111"/>
      <c r="M507" s="4"/>
      <c r="N507" s="4"/>
      <c r="O507" s="43"/>
      <c r="P507" s="8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14"/>
      <c r="AF507" s="5"/>
      <c r="AI507" s="5"/>
      <c r="AJ507" s="5"/>
      <c r="AN507" s="14"/>
      <c r="AO507" s="5"/>
      <c r="AP507" s="5"/>
      <c r="AR507" s="5"/>
      <c r="AU507" s="5"/>
      <c r="AV507" s="5"/>
      <c r="AW507" s="5"/>
      <c r="AZ507" s="5"/>
      <c r="BA507" s="5"/>
      <c r="BC507" s="5"/>
      <c r="BD507" s="5"/>
      <c r="BF507" s="5"/>
      <c r="BK507" s="5"/>
      <c r="BW507" s="14"/>
      <c r="CD507" s="5"/>
      <c r="CF507" s="5"/>
    </row>
  </sheetData>
  <mergeCells count="1">
    <mergeCell ref="A1:E1"/>
  </mergeCells>
  <phoneticPr fontId="24" type="noConversion"/>
  <dataValidations count="2">
    <dataValidation type="textLength" operator="equal" allowBlank="1" showInputMessage="1" showErrorMessage="1" sqref="Q8:Q507" xr:uid="{00000000-0002-0000-0100-000000000000}">
      <formula1>Q3</formula1>
    </dataValidation>
    <dataValidation type="decimal" operator="greaterThanOrEqual" allowBlank="1" showInputMessage="1" showErrorMessage="1" sqref="H49:L507" xr:uid="{00000000-0002-0000-0100-000001000000}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5" operator="equal" id="{D862CEAF-C827-4BB2-B2C4-66A42388088A}">
            <xm:f>'Création CRE TI VMC'!$B$8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B8:B48</xm:sqref>
        </x14:conditionalFormatting>
        <x14:conditionalFormatting xmlns:xm="http://schemas.microsoft.com/office/excel/2006/main">
          <x14:cfRule type="cellIs" priority="4" operator="equal" id="{F9A3E058-0E90-4DD2-800F-6599FFC5AB6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B2:B5 B7:B1048576</xm:sqref>
        </x14:conditionalFormatting>
        <x14:conditionalFormatting xmlns:xm="http://schemas.microsoft.com/office/excel/2006/main">
          <x14:cfRule type="cellIs" priority="3" operator="equal" id="{B74480AC-BAC5-4917-926C-0262F8FEEF02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D7</xm:sqref>
        </x14:conditionalFormatting>
        <x14:conditionalFormatting xmlns:xm="http://schemas.microsoft.com/office/excel/2006/main">
          <x14:cfRule type="cellIs" priority="2" operator="equal" id="{69E904C6-C88B-4F75-8750-0F8FC6565BC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F7</xm:sqref>
        </x14:conditionalFormatting>
        <x14:conditionalFormatting xmlns:xm="http://schemas.microsoft.com/office/excel/2006/main">
          <x14:cfRule type="cellIs" priority="1" operator="equal" id="{6320E0AF-4B21-4B2D-9BEC-458B8B1E6E9F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100-000002000000}">
          <x14:formula1>
            <xm:f>'Listes déroulantes'!$B$5:$B$7</xm:f>
          </x14:formula1>
          <xm:sqref>E49:E507</xm:sqref>
        </x14:dataValidation>
        <x14:dataValidation type="list" allowBlank="1" showInputMessage="1" showErrorMessage="1" xr:uid="{00000000-0002-0000-0100-000003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100-000004000000}">
          <x14:formula1>
            <xm:f>'Listes déroulantes'!$E$5:$E$8</xm:f>
          </x14:formula1>
          <xm:sqref>N49:N507</xm:sqref>
        </x14:dataValidation>
        <x14:dataValidation type="list" allowBlank="1" showInputMessage="1" showErrorMessage="1" xr:uid="{00000000-0002-0000-0100-000005000000}">
          <x14:formula1>
            <xm:f>'Listes déroulantes'!$F$5:$F$9</xm:f>
          </x14:formula1>
          <xm:sqref>O49:O507</xm:sqref>
        </x14:dataValidation>
        <x14:dataValidation type="list" allowBlank="1" showInputMessage="1" showErrorMessage="1" xr:uid="{00000000-0002-0000-0100-000006000000}">
          <x14:formula1>
            <xm:f>'Listes déroulantes'!$D$5:$D$10</xm:f>
          </x14:formula1>
          <xm:sqref>M49:M507</xm:sqref>
        </x14:dataValidation>
        <x14:dataValidation type="list" allowBlank="1" showInputMessage="1" showErrorMessage="1" xr:uid="{00000000-0002-0000-0100-000007000000}">
          <x14:formula1>
            <xm:f>'Listes déroulantes'!$D$5:$D$9</xm:f>
          </x14:formula1>
          <xm:sqref>M8:M48</xm:sqref>
        </x14:dataValidation>
        <x14:dataValidation type="list" allowBlank="1" showInputMessage="1" showErrorMessage="1" xr:uid="{00000000-0002-0000-0100-000008000000}">
          <x14:formula1>
            <xm:f>'Listes déroulantes'!$E$5:$E$7</xm:f>
          </x14:formula1>
          <xm:sqref>N8:N48</xm:sqref>
        </x14:dataValidation>
        <x14:dataValidation type="list" allowBlank="1" showInputMessage="1" showErrorMessage="1" xr:uid="{00000000-0002-0000-0100-000009000000}">
          <x14:formula1>
            <xm:f>'Listes déroulantes'!$F$5:$F$8</xm:f>
          </x14:formula1>
          <xm:sqref>O8:O48</xm:sqref>
        </x14:dataValidation>
        <x14:dataValidation type="list" allowBlank="1" showInputMessage="1" showErrorMessage="1" xr:uid="{00000000-0002-0000-0100-00000A000000}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12"/>
  <dimension ref="A1:N26"/>
  <sheetViews>
    <sheetView workbookViewId="0">
      <selection activeCell="A8" sqref="A8"/>
    </sheetView>
  </sheetViews>
  <sheetFormatPr baseColWidth="10" defaultRowHeight="14.4" x14ac:dyDescent="0.3"/>
  <sheetData>
    <row r="1" spans="1:1" x14ac:dyDescent="0.3">
      <c r="A1" t="s">
        <v>90</v>
      </c>
    </row>
    <row r="2" spans="1:1" x14ac:dyDescent="0.3">
      <c r="A2" t="s">
        <v>74</v>
      </c>
    </row>
    <row r="3" spans="1:1" x14ac:dyDescent="0.3">
      <c r="A3" t="s">
        <v>88</v>
      </c>
    </row>
    <row r="4" spans="1:1" x14ac:dyDescent="0.3">
      <c r="A4" t="s">
        <v>89</v>
      </c>
    </row>
    <row r="7" spans="1:1" x14ac:dyDescent="0.3">
      <c r="A7" t="s">
        <v>92</v>
      </c>
    </row>
    <row r="8" spans="1:1" x14ac:dyDescent="0.3">
      <c r="A8" t="s">
        <v>87</v>
      </c>
    </row>
    <row r="24" spans="14:14" x14ac:dyDescent="0.3">
      <c r="N24">
        <v>5.04</v>
      </c>
    </row>
    <row r="25" spans="14:14" x14ac:dyDescent="0.3">
      <c r="N25" t="str">
        <f>IF(RIGHT(N24,1)&lt;5,"oui","non")</f>
        <v>non</v>
      </c>
    </row>
    <row r="26" spans="14:14" x14ac:dyDescent="0.3">
      <c r="N26" t="str">
        <f>RIGHT(N24,1)</f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/>
  </sheetPr>
  <dimension ref="A1:CK507"/>
  <sheetViews>
    <sheetView zoomScale="68" zoomScaleNormal="68" workbookViewId="0">
      <selection activeCell="C14" sqref="C14:C18"/>
    </sheetView>
  </sheetViews>
  <sheetFormatPr baseColWidth="10" defaultColWidth="10.88671875" defaultRowHeight="14.4" x14ac:dyDescent="0.3"/>
  <cols>
    <col min="1" max="1" width="21.6640625" style="3" customWidth="1"/>
    <col min="2" max="2" width="11.88671875" style="3" customWidth="1"/>
    <col min="3" max="3" width="16.6640625" style="40" customWidth="1"/>
    <col min="4" max="4" width="11.44140625" style="3" customWidth="1"/>
    <col min="5" max="5" width="15.44140625" style="1" bestFit="1" customWidth="1"/>
    <col min="6" max="6" width="12.6640625" style="3" customWidth="1"/>
    <col min="7" max="7" width="23.33203125" style="3" customWidth="1"/>
    <col min="8" max="8" width="11" style="3" customWidth="1"/>
    <col min="9" max="9" width="12.88671875" style="3" customWidth="1"/>
    <col min="10" max="10" width="13.6640625" style="3" customWidth="1"/>
    <col min="11" max="11" width="12.88671875" style="3" customWidth="1"/>
    <col min="12" max="12" width="14.88671875" style="3" customWidth="1"/>
    <col min="13" max="13" width="11.33203125" style="112" customWidth="1"/>
    <col min="14" max="14" width="10.33203125" style="3" customWidth="1"/>
    <col min="15" max="15" width="14.88671875" style="3" customWidth="1"/>
    <col min="16" max="16" width="11.44140625" style="40" customWidth="1"/>
    <col min="17" max="17" width="16" style="9" customWidth="1"/>
    <col min="18" max="18" width="18.6640625" style="1" customWidth="1"/>
    <col min="19" max="19" width="19.5546875" style="1" customWidth="1"/>
    <col min="20" max="20" width="19.5546875" style="19" customWidth="1"/>
    <col min="21" max="23" width="19.5546875" style="1" customWidth="1"/>
    <col min="24" max="24" width="41.33203125" style="1" bestFit="1" customWidth="1"/>
    <col min="25" max="25" width="19.5546875" style="1" customWidth="1"/>
    <col min="26" max="26" width="25.109375" style="1" customWidth="1"/>
    <col min="27" max="30" width="19.5546875" style="1" customWidth="1"/>
    <col min="31" max="31" width="29" style="19" bestFit="1" customWidth="1"/>
    <col min="32" max="33" width="19.5546875" style="1" customWidth="1"/>
    <col min="34" max="34" width="20.6640625" style="1" bestFit="1" customWidth="1"/>
    <col min="35" max="38" width="19.5546875" style="1" customWidth="1"/>
    <col min="39" max="39" width="26.5546875" style="1" customWidth="1"/>
    <col min="40" max="41" width="19.5546875" style="1" customWidth="1"/>
    <col min="42" max="42" width="21.33203125" style="1" bestFit="1" customWidth="1"/>
    <col min="43" max="70" width="19.5546875" style="1" customWidth="1"/>
    <col min="71" max="71" width="38.109375" style="1" bestFit="1" customWidth="1"/>
    <col min="72" max="74" width="19.5546875" style="1" customWidth="1"/>
    <col min="75" max="75" width="31.6640625" style="1" bestFit="1" customWidth="1"/>
    <col min="76" max="77" width="19.5546875" style="1" customWidth="1"/>
    <col min="78" max="78" width="62.44140625" style="1" customWidth="1"/>
    <col min="79" max="89" width="19.5546875" style="1" customWidth="1"/>
    <col min="90" max="16384" width="10.88671875" style="1"/>
  </cols>
  <sheetData>
    <row r="1" spans="1:89" s="10" customFormat="1" ht="18.600000000000001" customHeight="1" x14ac:dyDescent="0.35">
      <c r="A1" s="86" t="s">
        <v>233</v>
      </c>
      <c r="B1" s="86"/>
      <c r="C1" s="89"/>
      <c r="D1" s="95" t="s">
        <v>946</v>
      </c>
      <c r="E1" s="82"/>
      <c r="F1" s="82"/>
      <c r="G1" s="82"/>
      <c r="H1" s="82"/>
      <c r="I1" s="82"/>
      <c r="J1" s="82"/>
      <c r="K1" s="82"/>
      <c r="L1" s="82"/>
      <c r="M1" s="107"/>
      <c r="N1" s="82"/>
      <c r="O1" s="82"/>
      <c r="P1" s="90"/>
      <c r="Q1" s="45"/>
      <c r="R1" s="44" t="s">
        <v>234</v>
      </c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</row>
    <row r="2" spans="1:89" s="12" customFormat="1" ht="18.600000000000001" hidden="1" customHeight="1" x14ac:dyDescent="0.3">
      <c r="A2" s="35"/>
      <c r="B2" s="35"/>
      <c r="C2" s="38"/>
      <c r="D2" s="36"/>
      <c r="E2" s="36"/>
      <c r="F2" s="36"/>
      <c r="G2" s="36"/>
      <c r="H2" s="36"/>
      <c r="I2" s="36"/>
      <c r="J2" s="36"/>
      <c r="K2" s="36"/>
      <c r="L2" s="36"/>
      <c r="M2" s="108"/>
      <c r="N2" s="36"/>
      <c r="O2" s="36"/>
      <c r="P2" s="41"/>
      <c r="Q2" s="13" t="s">
        <v>184</v>
      </c>
      <c r="R2" s="12">
        <v>1</v>
      </c>
      <c r="S2" s="12">
        <v>3</v>
      </c>
      <c r="T2" s="12">
        <v>9</v>
      </c>
      <c r="U2" s="12">
        <v>11</v>
      </c>
      <c r="V2" s="12">
        <v>16</v>
      </c>
      <c r="W2" s="12">
        <v>21</v>
      </c>
      <c r="X2" s="12">
        <v>23</v>
      </c>
      <c r="Y2" s="12">
        <v>26</v>
      </c>
      <c r="Z2" s="12">
        <v>30</v>
      </c>
      <c r="AA2" s="12">
        <v>32</v>
      </c>
      <c r="AB2" s="12">
        <v>34</v>
      </c>
      <c r="AC2" s="12">
        <v>35</v>
      </c>
      <c r="AD2" s="12">
        <v>40</v>
      </c>
      <c r="AE2" s="12">
        <v>45</v>
      </c>
      <c r="AF2" s="12">
        <v>64</v>
      </c>
      <c r="AG2" s="12">
        <v>72</v>
      </c>
      <c r="AH2" s="12">
        <v>87</v>
      </c>
      <c r="AI2" s="12">
        <v>103</v>
      </c>
      <c r="AJ2" s="12">
        <v>106</v>
      </c>
      <c r="AK2" s="12">
        <v>107</v>
      </c>
      <c r="AL2" s="12">
        <v>110</v>
      </c>
      <c r="AM2" s="12">
        <v>111</v>
      </c>
      <c r="AN2" s="12">
        <v>134</v>
      </c>
      <c r="AO2" s="12">
        <v>137</v>
      </c>
      <c r="AP2" s="12">
        <v>145</v>
      </c>
      <c r="AQ2" s="12">
        <v>165</v>
      </c>
      <c r="AR2" s="12">
        <v>167</v>
      </c>
      <c r="AS2" s="12">
        <v>170</v>
      </c>
      <c r="AT2" s="12">
        <v>190</v>
      </c>
      <c r="AU2" s="12">
        <v>202</v>
      </c>
      <c r="AV2" s="12">
        <v>206</v>
      </c>
      <c r="AW2" s="12">
        <v>207</v>
      </c>
      <c r="AX2" s="12">
        <v>212</v>
      </c>
      <c r="AY2" s="12">
        <v>217</v>
      </c>
      <c r="AZ2" s="12">
        <v>228</v>
      </c>
      <c r="BA2" s="12">
        <v>230</v>
      </c>
      <c r="BB2" s="12">
        <v>233</v>
      </c>
      <c r="BC2" s="12">
        <v>239</v>
      </c>
      <c r="BD2" s="12">
        <v>249</v>
      </c>
      <c r="BE2" s="12">
        <v>252</v>
      </c>
      <c r="BF2" s="12">
        <v>286</v>
      </c>
      <c r="BG2" s="12">
        <v>289</v>
      </c>
      <c r="BH2" s="12">
        <v>291</v>
      </c>
      <c r="BI2" s="12">
        <v>307</v>
      </c>
      <c r="BJ2" s="12">
        <v>328</v>
      </c>
      <c r="BK2" s="12">
        <v>352</v>
      </c>
      <c r="BL2" s="12">
        <v>358</v>
      </c>
      <c r="BM2" s="12">
        <v>364</v>
      </c>
      <c r="BN2" s="12">
        <v>369</v>
      </c>
      <c r="BO2" s="12">
        <v>385</v>
      </c>
      <c r="BP2" s="12">
        <v>401</v>
      </c>
      <c r="BQ2" s="12">
        <v>402</v>
      </c>
      <c r="BR2" s="12">
        <v>406</v>
      </c>
      <c r="BS2" s="12">
        <v>414</v>
      </c>
      <c r="BT2" s="12">
        <v>426</v>
      </c>
      <c r="BU2" s="12">
        <v>438</v>
      </c>
      <c r="BV2" s="12">
        <v>439</v>
      </c>
      <c r="BW2" s="12">
        <v>444</v>
      </c>
      <c r="BX2" s="12">
        <v>463</v>
      </c>
      <c r="BY2" s="12">
        <v>471</v>
      </c>
      <c r="BZ2" s="12">
        <v>477</v>
      </c>
      <c r="CA2" s="6">
        <v>502</v>
      </c>
      <c r="CB2" s="6">
        <v>515</v>
      </c>
      <c r="CC2" s="6">
        <v>528</v>
      </c>
      <c r="CD2" s="12">
        <v>541</v>
      </c>
      <c r="CE2" s="12">
        <v>542</v>
      </c>
      <c r="CF2" s="12">
        <v>543</v>
      </c>
      <c r="CG2" s="12">
        <v>546</v>
      </c>
      <c r="CH2" s="12">
        <v>553</v>
      </c>
      <c r="CI2" s="12">
        <v>558</v>
      </c>
      <c r="CJ2" s="12">
        <v>658</v>
      </c>
      <c r="CK2" s="12">
        <v>670</v>
      </c>
    </row>
    <row r="3" spans="1:89" s="12" customFormat="1" ht="18" hidden="1" customHeight="1" x14ac:dyDescent="0.3">
      <c r="A3" s="35"/>
      <c r="B3" s="35"/>
      <c r="C3" s="38"/>
      <c r="D3" s="36"/>
      <c r="E3" s="36"/>
      <c r="F3" s="36"/>
      <c r="G3" s="36"/>
      <c r="H3" s="36"/>
      <c r="I3" s="36"/>
      <c r="J3" s="36"/>
      <c r="K3" s="36"/>
      <c r="L3" s="36"/>
      <c r="M3" s="108"/>
      <c r="N3" s="36"/>
      <c r="O3" s="36"/>
      <c r="P3" s="41"/>
      <c r="Q3" s="13" t="s">
        <v>99</v>
      </c>
      <c r="R3" s="6">
        <v>2</v>
      </c>
      <c r="S3" s="6">
        <v>6</v>
      </c>
      <c r="T3" s="6">
        <v>2</v>
      </c>
      <c r="U3" s="6">
        <v>5</v>
      </c>
      <c r="V3" s="6">
        <v>5</v>
      </c>
      <c r="W3" s="6">
        <v>2</v>
      </c>
      <c r="X3" s="6">
        <v>3</v>
      </c>
      <c r="Y3" s="6">
        <v>4</v>
      </c>
      <c r="Z3" s="6">
        <v>2</v>
      </c>
      <c r="AA3" s="6">
        <v>2</v>
      </c>
      <c r="AB3" s="6">
        <v>1</v>
      </c>
      <c r="AC3" s="6">
        <v>5</v>
      </c>
      <c r="AD3" s="6">
        <v>5</v>
      </c>
      <c r="AE3" s="6">
        <v>19</v>
      </c>
      <c r="AF3" s="6">
        <v>8</v>
      </c>
      <c r="AG3" s="6">
        <v>15</v>
      </c>
      <c r="AH3" s="6">
        <v>16</v>
      </c>
      <c r="AI3" s="6">
        <v>3</v>
      </c>
      <c r="AJ3" s="6">
        <v>1</v>
      </c>
      <c r="AK3" s="6">
        <v>3</v>
      </c>
      <c r="AL3" s="6">
        <v>1</v>
      </c>
      <c r="AM3" s="6">
        <v>23</v>
      </c>
      <c r="AN3" s="6">
        <v>3</v>
      </c>
      <c r="AO3" s="6">
        <v>8</v>
      </c>
      <c r="AP3" s="6">
        <v>20</v>
      </c>
      <c r="AQ3" s="6">
        <v>2</v>
      </c>
      <c r="AR3" s="6">
        <v>3</v>
      </c>
      <c r="AS3" s="6">
        <v>20</v>
      </c>
      <c r="AT3" s="6">
        <v>12</v>
      </c>
      <c r="AU3" s="6">
        <v>4</v>
      </c>
      <c r="AV3" s="6">
        <v>1</v>
      </c>
      <c r="AW3" s="6">
        <v>5</v>
      </c>
      <c r="AX3" s="6">
        <v>5</v>
      </c>
      <c r="AY3" s="6">
        <v>11</v>
      </c>
      <c r="AZ3" s="6">
        <v>2</v>
      </c>
      <c r="BA3" s="6">
        <v>3</v>
      </c>
      <c r="BB3" s="6">
        <v>6</v>
      </c>
      <c r="BC3" s="6">
        <v>10</v>
      </c>
      <c r="BD3" s="6">
        <v>3</v>
      </c>
      <c r="BE3" s="6">
        <v>34</v>
      </c>
      <c r="BF3" s="6">
        <v>3</v>
      </c>
      <c r="BG3" s="6">
        <v>2</v>
      </c>
      <c r="BH3" s="6">
        <v>16</v>
      </c>
      <c r="BI3" s="6">
        <v>21</v>
      </c>
      <c r="BJ3" s="6">
        <v>24</v>
      </c>
      <c r="BK3" s="6">
        <v>6</v>
      </c>
      <c r="BL3" s="6">
        <v>6</v>
      </c>
      <c r="BM3" s="6">
        <v>5</v>
      </c>
      <c r="BN3" s="6">
        <v>16</v>
      </c>
      <c r="BO3" s="6">
        <v>16</v>
      </c>
      <c r="BP3" s="6">
        <v>1</v>
      </c>
      <c r="BQ3" s="6">
        <v>4</v>
      </c>
      <c r="BR3" s="6">
        <v>8</v>
      </c>
      <c r="BS3" s="6">
        <v>12</v>
      </c>
      <c r="BT3" s="6">
        <v>12</v>
      </c>
      <c r="BU3" s="6">
        <v>1</v>
      </c>
      <c r="BV3" s="6">
        <v>5</v>
      </c>
      <c r="BW3" s="6">
        <v>19</v>
      </c>
      <c r="BX3" s="6">
        <v>8</v>
      </c>
      <c r="BY3" s="6">
        <v>6</v>
      </c>
      <c r="BZ3" s="6">
        <v>25</v>
      </c>
      <c r="CA3" s="6">
        <v>13</v>
      </c>
      <c r="CB3" s="6">
        <v>13</v>
      </c>
      <c r="CC3" s="6">
        <v>13</v>
      </c>
      <c r="CD3" s="6">
        <v>1</v>
      </c>
      <c r="CE3" s="6">
        <v>1</v>
      </c>
      <c r="CF3" s="6">
        <v>3</v>
      </c>
      <c r="CG3" s="6">
        <v>7</v>
      </c>
      <c r="CH3" s="6">
        <v>5</v>
      </c>
      <c r="CI3" s="6">
        <v>100</v>
      </c>
      <c r="CJ3" s="6">
        <v>12</v>
      </c>
      <c r="CK3" s="6">
        <v>332</v>
      </c>
    </row>
    <row r="4" spans="1:89" s="12" customFormat="1" ht="61.95" hidden="1" customHeight="1" x14ac:dyDescent="0.3">
      <c r="A4" s="35"/>
      <c r="B4" s="35"/>
      <c r="C4" s="38"/>
      <c r="D4" s="37"/>
      <c r="E4" s="36"/>
      <c r="F4" s="36"/>
      <c r="G4" s="36"/>
      <c r="H4" s="36"/>
      <c r="I4" s="36"/>
      <c r="J4" s="36"/>
      <c r="K4" s="36"/>
      <c r="L4" s="36"/>
      <c r="M4" s="108"/>
      <c r="N4" s="36"/>
      <c r="O4" s="36"/>
      <c r="P4" s="41"/>
      <c r="Q4" s="13" t="s">
        <v>267</v>
      </c>
      <c r="R4" s="6" t="s">
        <v>106</v>
      </c>
      <c r="S4" s="6" t="s">
        <v>108</v>
      </c>
      <c r="T4" s="6" t="s">
        <v>604</v>
      </c>
      <c r="U4" s="7" t="s">
        <v>186</v>
      </c>
      <c r="V4" s="7" t="s">
        <v>110</v>
      </c>
      <c r="W4" s="6" t="s">
        <v>113</v>
      </c>
      <c r="X4" s="6" t="s">
        <v>207</v>
      </c>
      <c r="Y4" s="6" t="s">
        <v>115</v>
      </c>
      <c r="Z4" s="6">
        <v>0</v>
      </c>
      <c r="AA4" s="6">
        <v>0</v>
      </c>
      <c r="AB4" s="6" t="s">
        <v>119</v>
      </c>
      <c r="AC4" s="6" t="s">
        <v>121</v>
      </c>
      <c r="AD4" s="6" t="s">
        <v>187</v>
      </c>
      <c r="AE4" s="6" t="s">
        <v>188</v>
      </c>
      <c r="AF4" s="6" t="s">
        <v>189</v>
      </c>
      <c r="AG4" s="6" t="s">
        <v>190</v>
      </c>
      <c r="AH4" s="6" t="s">
        <v>235</v>
      </c>
      <c r="AI4" s="6" t="s">
        <v>191</v>
      </c>
      <c r="AJ4" s="6" t="s">
        <v>127</v>
      </c>
      <c r="AK4" s="6" t="s">
        <v>209</v>
      </c>
      <c r="AL4" s="6" t="s">
        <v>192</v>
      </c>
      <c r="AM4" s="6" t="s">
        <v>130</v>
      </c>
      <c r="AN4" s="6" t="s">
        <v>132</v>
      </c>
      <c r="AO4" s="6" t="s">
        <v>236</v>
      </c>
      <c r="AP4" s="6" t="s">
        <v>134</v>
      </c>
      <c r="AQ4" s="6" t="s">
        <v>136</v>
      </c>
      <c r="AR4" s="6" t="s">
        <v>138</v>
      </c>
      <c r="AS4" s="6" t="s">
        <v>140</v>
      </c>
      <c r="AT4" s="6" t="s">
        <v>142</v>
      </c>
      <c r="AU4" s="6" t="s">
        <v>144</v>
      </c>
      <c r="AV4" s="6" t="s">
        <v>146</v>
      </c>
      <c r="AW4" s="6" t="s">
        <v>193</v>
      </c>
      <c r="AX4" s="6" t="s">
        <v>194</v>
      </c>
      <c r="AY4" s="6" t="s">
        <v>195</v>
      </c>
      <c r="AZ4" s="6" t="s">
        <v>151</v>
      </c>
      <c r="BA4" s="6" t="s">
        <v>153</v>
      </c>
      <c r="BB4" s="6" t="s">
        <v>154</v>
      </c>
      <c r="BC4" s="6" t="s">
        <v>196</v>
      </c>
      <c r="BD4" s="6" t="s">
        <v>197</v>
      </c>
      <c r="BE4" s="6" t="s">
        <v>197</v>
      </c>
      <c r="BF4" s="6" t="s">
        <v>210</v>
      </c>
      <c r="BG4" s="6" t="s">
        <v>127</v>
      </c>
      <c r="BH4" s="6" t="s">
        <v>198</v>
      </c>
      <c r="BI4" s="6" t="s">
        <v>162</v>
      </c>
      <c r="BJ4" s="6" t="s">
        <v>150</v>
      </c>
      <c r="BK4" s="6" t="s">
        <v>199</v>
      </c>
      <c r="BL4" s="6" t="s">
        <v>166</v>
      </c>
      <c r="BM4" s="6" t="s">
        <v>166</v>
      </c>
      <c r="BN4" s="6" t="s">
        <v>237</v>
      </c>
      <c r="BO4" s="6" t="s">
        <v>237</v>
      </c>
      <c r="BP4" s="6" t="s">
        <v>169</v>
      </c>
      <c r="BQ4" s="6" t="s">
        <v>200</v>
      </c>
      <c r="BR4" s="6" t="s">
        <v>172</v>
      </c>
      <c r="BS4" s="6" t="s">
        <v>238</v>
      </c>
      <c r="BT4" s="6" t="s">
        <v>238</v>
      </c>
      <c r="BU4" s="6" t="s">
        <v>154</v>
      </c>
      <c r="BV4" s="6" t="s">
        <v>121</v>
      </c>
      <c r="BW4" s="6" t="s">
        <v>177</v>
      </c>
      <c r="BX4" s="6" t="s">
        <v>505</v>
      </c>
      <c r="BY4" s="6" t="s">
        <v>179</v>
      </c>
      <c r="BZ4" s="6" t="s">
        <v>510</v>
      </c>
      <c r="CA4" s="6" t="s">
        <v>599</v>
      </c>
      <c r="CB4" s="6" t="s">
        <v>599</v>
      </c>
      <c r="CC4" s="6" t="s">
        <v>599</v>
      </c>
      <c r="CD4" s="6" t="s">
        <v>201</v>
      </c>
      <c r="CE4" s="6" t="s">
        <v>202</v>
      </c>
      <c r="CF4" s="6" t="s">
        <v>203</v>
      </c>
      <c r="CG4" s="6" t="s">
        <v>602</v>
      </c>
      <c r="CH4" s="6" t="s">
        <v>205</v>
      </c>
      <c r="CI4" s="6" t="s">
        <v>36</v>
      </c>
      <c r="CJ4" s="6" t="s">
        <v>36</v>
      </c>
      <c r="CK4" s="6" t="s">
        <v>36</v>
      </c>
    </row>
    <row r="5" spans="1:89" s="12" customFormat="1" ht="51" hidden="1" customHeight="1" x14ac:dyDescent="0.3">
      <c r="A5" s="35"/>
      <c r="B5" s="35"/>
      <c r="C5" s="38"/>
      <c r="D5" s="35"/>
      <c r="E5" s="35"/>
      <c r="F5" s="35"/>
      <c r="G5" s="35"/>
      <c r="H5" s="35"/>
      <c r="I5" s="35"/>
      <c r="J5" s="35"/>
      <c r="K5" s="35"/>
      <c r="L5" s="35"/>
      <c r="M5" s="109"/>
      <c r="N5" s="35"/>
      <c r="O5" s="35"/>
      <c r="P5" s="38"/>
      <c r="Q5" s="13" t="s">
        <v>94</v>
      </c>
      <c r="R5" s="6" t="s">
        <v>105</v>
      </c>
      <c r="S5" s="6" t="s">
        <v>107</v>
      </c>
      <c r="T5" s="6" t="s">
        <v>58</v>
      </c>
      <c r="U5" s="6" t="s">
        <v>109</v>
      </c>
      <c r="V5" s="6" t="s">
        <v>111</v>
      </c>
      <c r="W5" s="6" t="s">
        <v>112</v>
      </c>
      <c r="X5" s="6" t="s">
        <v>114</v>
      </c>
      <c r="Y5" s="6" t="s">
        <v>115</v>
      </c>
      <c r="Z5" s="6" t="s">
        <v>116</v>
      </c>
      <c r="AA5" s="6" t="s">
        <v>117</v>
      </c>
      <c r="AB5" s="6" t="s">
        <v>118</v>
      </c>
      <c r="AC5" s="6" t="s">
        <v>120</v>
      </c>
      <c r="AD5" s="6" t="s">
        <v>122</v>
      </c>
      <c r="AE5" s="6" t="s">
        <v>123</v>
      </c>
      <c r="AF5" s="6" t="s">
        <v>95</v>
      </c>
      <c r="AG5" s="6" t="s">
        <v>124</v>
      </c>
      <c r="AH5" s="6" t="s">
        <v>100</v>
      </c>
      <c r="AI5" s="6" t="s">
        <v>125</v>
      </c>
      <c r="AJ5" s="6" t="s">
        <v>126</v>
      </c>
      <c r="AK5" s="6" t="s">
        <v>128</v>
      </c>
      <c r="AL5" s="6" t="s">
        <v>96</v>
      </c>
      <c r="AM5" s="6" t="s">
        <v>129</v>
      </c>
      <c r="AN5" s="6" t="s">
        <v>131</v>
      </c>
      <c r="AO5" s="6" t="s">
        <v>133</v>
      </c>
      <c r="AP5" s="6" t="s">
        <v>134</v>
      </c>
      <c r="AQ5" s="6" t="s">
        <v>135</v>
      </c>
      <c r="AR5" s="6" t="s">
        <v>137</v>
      </c>
      <c r="AS5" s="6" t="s">
        <v>139</v>
      </c>
      <c r="AT5" s="6" t="s">
        <v>141</v>
      </c>
      <c r="AU5" s="6" t="s">
        <v>143</v>
      </c>
      <c r="AV5" s="6" t="s">
        <v>145</v>
      </c>
      <c r="AW5" s="6" t="s">
        <v>147</v>
      </c>
      <c r="AX5" s="6" t="s">
        <v>148</v>
      </c>
      <c r="AY5" s="6" t="s">
        <v>149</v>
      </c>
      <c r="AZ5" s="6" t="s">
        <v>151</v>
      </c>
      <c r="BA5" s="6" t="s">
        <v>152</v>
      </c>
      <c r="BB5" s="6" t="s">
        <v>36</v>
      </c>
      <c r="BC5" s="6" t="s">
        <v>155</v>
      </c>
      <c r="BD5" s="6" t="s">
        <v>156</v>
      </c>
      <c r="BE5" s="6" t="s">
        <v>157</v>
      </c>
      <c r="BF5" s="6" t="s">
        <v>158</v>
      </c>
      <c r="BG5" s="6" t="s">
        <v>159</v>
      </c>
      <c r="BH5" s="6" t="s">
        <v>160</v>
      </c>
      <c r="BI5" s="6" t="s">
        <v>161</v>
      </c>
      <c r="BJ5" s="6" t="s">
        <v>163</v>
      </c>
      <c r="BK5" s="6" t="s">
        <v>164</v>
      </c>
      <c r="BL5" s="6" t="s">
        <v>165</v>
      </c>
      <c r="BM5" s="6" t="s">
        <v>167</v>
      </c>
      <c r="BN5" s="6" t="s">
        <v>168</v>
      </c>
      <c r="BO5" s="6" t="s">
        <v>97</v>
      </c>
      <c r="BP5" s="6" t="s">
        <v>169</v>
      </c>
      <c r="BQ5" s="6" t="s">
        <v>170</v>
      </c>
      <c r="BR5" s="6" t="s">
        <v>171</v>
      </c>
      <c r="BS5" s="6" t="s">
        <v>173</v>
      </c>
      <c r="BT5" s="6" t="s">
        <v>211</v>
      </c>
      <c r="BU5" s="6" t="s">
        <v>175</v>
      </c>
      <c r="BV5" s="6" t="s">
        <v>176</v>
      </c>
      <c r="BW5" s="6" t="s">
        <v>123</v>
      </c>
      <c r="BX5" s="6" t="s">
        <v>178</v>
      </c>
      <c r="BY5" s="6" t="s">
        <v>107</v>
      </c>
      <c r="BZ5" s="6" t="s">
        <v>98</v>
      </c>
      <c r="CA5" s="6" t="s">
        <v>594</v>
      </c>
      <c r="CB5" s="6" t="s">
        <v>596</v>
      </c>
      <c r="CC5" s="6" t="s">
        <v>598</v>
      </c>
      <c r="CD5" s="6" t="s">
        <v>212</v>
      </c>
      <c r="CE5" s="6" t="s">
        <v>213</v>
      </c>
      <c r="CF5" s="6" t="s">
        <v>214</v>
      </c>
      <c r="CG5" s="6" t="s">
        <v>601</v>
      </c>
      <c r="CH5" s="6" t="s">
        <v>215</v>
      </c>
      <c r="CI5" s="6" t="s">
        <v>52</v>
      </c>
      <c r="CJ5" s="6" t="s">
        <v>36</v>
      </c>
      <c r="CK5" s="6" t="s">
        <v>52</v>
      </c>
    </row>
    <row r="6" spans="1:89" s="53" customFormat="1" ht="88.2" hidden="1" customHeight="1" x14ac:dyDescent="0.35">
      <c r="A6" s="47" t="s">
        <v>508</v>
      </c>
      <c r="B6" s="50"/>
      <c r="C6" s="121" t="s">
        <v>507</v>
      </c>
      <c r="D6" s="50" t="s">
        <v>309</v>
      </c>
      <c r="E6" s="50" t="s">
        <v>671</v>
      </c>
      <c r="F6" s="50" t="s">
        <v>310</v>
      </c>
      <c r="G6" s="50" t="s">
        <v>310</v>
      </c>
      <c r="H6" s="50" t="s">
        <v>799</v>
      </c>
      <c r="I6" s="50" t="s">
        <v>799</v>
      </c>
      <c r="J6" s="50" t="s">
        <v>799</v>
      </c>
      <c r="K6" s="50" t="s">
        <v>799</v>
      </c>
      <c r="L6" s="50" t="s">
        <v>799</v>
      </c>
      <c r="M6" s="110" t="s">
        <v>1153</v>
      </c>
      <c r="N6" s="50" t="s">
        <v>310</v>
      </c>
      <c r="O6" s="50" t="s">
        <v>310</v>
      </c>
      <c r="P6" s="48" t="s">
        <v>310</v>
      </c>
      <c r="Q6" s="52" t="s">
        <v>508</v>
      </c>
      <c r="R6" s="53" t="s">
        <v>323</v>
      </c>
      <c r="S6" s="53" t="s">
        <v>323</v>
      </c>
      <c r="T6" s="53" t="s">
        <v>323</v>
      </c>
      <c r="U6" s="53" t="s">
        <v>323</v>
      </c>
      <c r="V6" s="53" t="s">
        <v>323</v>
      </c>
      <c r="W6" s="53" t="s">
        <v>323</v>
      </c>
      <c r="X6" s="53" t="s">
        <v>323</v>
      </c>
      <c r="Y6" s="53" t="s">
        <v>323</v>
      </c>
      <c r="Z6" s="53" t="s">
        <v>323</v>
      </c>
      <c r="AA6" s="53" t="s">
        <v>323</v>
      </c>
      <c r="AB6" s="53" t="s">
        <v>323</v>
      </c>
      <c r="AC6" s="53" t="s">
        <v>323</v>
      </c>
      <c r="AD6" s="53" t="s">
        <v>323</v>
      </c>
      <c r="AE6" s="53" t="s">
        <v>323</v>
      </c>
      <c r="AF6" s="53" t="s">
        <v>324</v>
      </c>
      <c r="AG6" s="53" t="s">
        <v>324</v>
      </c>
      <c r="AH6" s="53" t="s">
        <v>324</v>
      </c>
      <c r="AI6" s="53" t="s">
        <v>323</v>
      </c>
      <c r="AJ6" s="53" t="s">
        <v>323</v>
      </c>
      <c r="AK6" s="53" t="s">
        <v>323</v>
      </c>
      <c r="AL6" s="53" t="s">
        <v>323</v>
      </c>
      <c r="AM6" s="53" t="s">
        <v>323</v>
      </c>
      <c r="AN6" s="53" t="s">
        <v>323</v>
      </c>
      <c r="AO6" s="53" t="s">
        <v>324</v>
      </c>
      <c r="AP6" s="53" t="s">
        <v>323</v>
      </c>
      <c r="AQ6" s="53" t="s">
        <v>323</v>
      </c>
      <c r="AR6" s="53" t="s">
        <v>323</v>
      </c>
      <c r="AS6" s="53" t="s">
        <v>324</v>
      </c>
      <c r="AT6" s="53" t="s">
        <v>323</v>
      </c>
      <c r="AU6" s="53" t="s">
        <v>323</v>
      </c>
      <c r="AV6" s="53" t="s">
        <v>323</v>
      </c>
      <c r="AW6" s="53" t="s">
        <v>323</v>
      </c>
      <c r="AX6" s="53" t="s">
        <v>323</v>
      </c>
      <c r="AY6" s="53" t="s">
        <v>324</v>
      </c>
      <c r="AZ6" s="53" t="s">
        <v>324</v>
      </c>
      <c r="BA6" s="53" t="s">
        <v>323</v>
      </c>
      <c r="BB6" s="53" t="s">
        <v>323</v>
      </c>
      <c r="BC6" s="53" t="s">
        <v>324</v>
      </c>
      <c r="BD6" s="53" t="s">
        <v>323</v>
      </c>
      <c r="BE6" s="53" t="s">
        <v>323</v>
      </c>
      <c r="BF6" s="53" t="s">
        <v>323</v>
      </c>
      <c r="BG6" s="53" t="s">
        <v>323</v>
      </c>
      <c r="BH6" s="53" t="s">
        <v>324</v>
      </c>
      <c r="BI6" s="53" t="s">
        <v>323</v>
      </c>
      <c r="BJ6" s="53" t="s">
        <v>324</v>
      </c>
      <c r="BK6" s="53" t="s">
        <v>324</v>
      </c>
      <c r="BL6" s="53" t="s">
        <v>323</v>
      </c>
      <c r="BM6" s="53" t="s">
        <v>323</v>
      </c>
      <c r="BN6" s="53" t="s">
        <v>324</v>
      </c>
      <c r="BO6" s="53" t="s">
        <v>324</v>
      </c>
      <c r="BP6" s="53" t="s">
        <v>323</v>
      </c>
      <c r="BQ6" s="53" t="s">
        <v>323</v>
      </c>
      <c r="BR6" s="53" t="s">
        <v>324</v>
      </c>
      <c r="BS6" s="53" t="s">
        <v>324</v>
      </c>
      <c r="BT6" s="53" t="s">
        <v>323</v>
      </c>
      <c r="BU6" s="53" t="s">
        <v>323</v>
      </c>
      <c r="BV6" s="53" t="s">
        <v>323</v>
      </c>
      <c r="BW6" s="53" t="s">
        <v>323</v>
      </c>
      <c r="BX6" s="53" t="s">
        <v>324</v>
      </c>
      <c r="BY6" s="53" t="s">
        <v>323</v>
      </c>
      <c r="BZ6" s="53" t="s">
        <v>323</v>
      </c>
      <c r="CA6" s="53" t="s">
        <v>324</v>
      </c>
      <c r="CB6" s="53" t="s">
        <v>324</v>
      </c>
      <c r="CC6" s="53" t="s">
        <v>323</v>
      </c>
      <c r="CD6" s="53" t="s">
        <v>324</v>
      </c>
      <c r="CE6" s="53" t="s">
        <v>324</v>
      </c>
      <c r="CF6" s="53" t="s">
        <v>324</v>
      </c>
      <c r="CG6" s="53" t="s">
        <v>323</v>
      </c>
      <c r="CH6" s="53" t="s">
        <v>324</v>
      </c>
      <c r="CI6" s="53" t="s">
        <v>323</v>
      </c>
      <c r="CJ6" s="53" t="s">
        <v>323</v>
      </c>
      <c r="CK6" s="53" t="s">
        <v>323</v>
      </c>
    </row>
    <row r="7" spans="1:89" s="119" customFormat="1" ht="69.599999999999994" customHeight="1" x14ac:dyDescent="0.3">
      <c r="A7" s="114" t="s">
        <v>270</v>
      </c>
      <c r="B7" s="115" t="s">
        <v>798</v>
      </c>
      <c r="C7" s="120" t="s">
        <v>506</v>
      </c>
      <c r="D7" s="114" t="s">
        <v>950</v>
      </c>
      <c r="E7" s="114" t="s">
        <v>947</v>
      </c>
      <c r="F7" s="114" t="s">
        <v>949</v>
      </c>
      <c r="G7" s="114" t="s">
        <v>262</v>
      </c>
      <c r="H7" s="114" t="s">
        <v>951</v>
      </c>
      <c r="I7" s="114" t="s">
        <v>1106</v>
      </c>
      <c r="J7" s="114" t="s">
        <v>953</v>
      </c>
      <c r="K7" s="114" t="s">
        <v>955</v>
      </c>
      <c r="L7" s="114" t="s">
        <v>1152</v>
      </c>
      <c r="M7" s="116" t="s">
        <v>1107</v>
      </c>
      <c r="N7" s="114" t="s">
        <v>301</v>
      </c>
      <c r="O7" s="114" t="s">
        <v>302</v>
      </c>
      <c r="P7" s="114" t="s">
        <v>305</v>
      </c>
      <c r="Q7" s="117" t="s">
        <v>185</v>
      </c>
      <c r="R7" s="114" t="s">
        <v>0</v>
      </c>
      <c r="S7" s="114" t="s">
        <v>1</v>
      </c>
      <c r="T7" s="114" t="s">
        <v>2</v>
      </c>
      <c r="U7" s="114" t="s">
        <v>3</v>
      </c>
      <c r="V7" s="114" t="s">
        <v>4</v>
      </c>
      <c r="W7" s="114" t="s">
        <v>5</v>
      </c>
      <c r="X7" s="114" t="s">
        <v>6</v>
      </c>
      <c r="Y7" s="114" t="s">
        <v>7</v>
      </c>
      <c r="Z7" s="114" t="s">
        <v>8</v>
      </c>
      <c r="AA7" s="114" t="s">
        <v>9</v>
      </c>
      <c r="AB7" s="114" t="s">
        <v>10</v>
      </c>
      <c r="AC7" s="114" t="s">
        <v>11</v>
      </c>
      <c r="AD7" s="114" t="s">
        <v>12</v>
      </c>
      <c r="AE7" s="114" t="s">
        <v>13</v>
      </c>
      <c r="AF7" s="114" t="s">
        <v>14</v>
      </c>
      <c r="AG7" s="114" t="s">
        <v>15</v>
      </c>
      <c r="AH7" s="114" t="s">
        <v>16</v>
      </c>
      <c r="AI7" s="114" t="s">
        <v>17</v>
      </c>
      <c r="AJ7" s="114" t="s">
        <v>18</v>
      </c>
      <c r="AK7" s="114" t="s">
        <v>19</v>
      </c>
      <c r="AL7" s="114" t="s">
        <v>20</v>
      </c>
      <c r="AM7" s="114" t="s">
        <v>21</v>
      </c>
      <c r="AN7" s="114" t="s">
        <v>22</v>
      </c>
      <c r="AO7" s="114" t="s">
        <v>23</v>
      </c>
      <c r="AP7" s="114" t="s">
        <v>24</v>
      </c>
      <c r="AQ7" s="114" t="s">
        <v>25</v>
      </c>
      <c r="AR7" s="114" t="s">
        <v>26</v>
      </c>
      <c r="AS7" s="114" t="s">
        <v>27</v>
      </c>
      <c r="AT7" s="114" t="s">
        <v>28</v>
      </c>
      <c r="AU7" s="114" t="s">
        <v>29</v>
      </c>
      <c r="AV7" s="114" t="s">
        <v>30</v>
      </c>
      <c r="AW7" s="114" t="s">
        <v>31</v>
      </c>
      <c r="AX7" s="114" t="s">
        <v>32</v>
      </c>
      <c r="AY7" s="114" t="s">
        <v>33</v>
      </c>
      <c r="AZ7" s="114" t="s">
        <v>34</v>
      </c>
      <c r="BA7" s="114" t="s">
        <v>35</v>
      </c>
      <c r="BB7" s="114" t="s">
        <v>36</v>
      </c>
      <c r="BC7" s="114" t="s">
        <v>37</v>
      </c>
      <c r="BD7" s="114" t="s">
        <v>38</v>
      </c>
      <c r="BE7" s="114" t="s">
        <v>39</v>
      </c>
      <c r="BF7" s="114" t="s">
        <v>40</v>
      </c>
      <c r="BG7" s="114" t="s">
        <v>41</v>
      </c>
      <c r="BH7" s="114" t="s">
        <v>42</v>
      </c>
      <c r="BI7" s="114" t="s">
        <v>43</v>
      </c>
      <c r="BJ7" s="114" t="s">
        <v>44</v>
      </c>
      <c r="BK7" s="114" t="s">
        <v>45</v>
      </c>
      <c r="BL7" s="114" t="s">
        <v>46</v>
      </c>
      <c r="BM7" s="114" t="s">
        <v>47</v>
      </c>
      <c r="BN7" s="114" t="s">
        <v>59</v>
      </c>
      <c r="BO7" s="114" t="s">
        <v>48</v>
      </c>
      <c r="BP7" s="114" t="s">
        <v>49</v>
      </c>
      <c r="BQ7" s="114" t="s">
        <v>50</v>
      </c>
      <c r="BR7" s="114" t="s">
        <v>51</v>
      </c>
      <c r="BS7" s="114" t="s">
        <v>60</v>
      </c>
      <c r="BT7" s="114" t="s">
        <v>61</v>
      </c>
      <c r="BU7" s="114" t="s">
        <v>174</v>
      </c>
      <c r="BV7" s="114" t="s">
        <v>53</v>
      </c>
      <c r="BW7" s="114" t="s">
        <v>54</v>
      </c>
      <c r="BX7" s="114" t="s">
        <v>55</v>
      </c>
      <c r="BY7" s="114" t="s">
        <v>56</v>
      </c>
      <c r="BZ7" s="114" t="s">
        <v>57</v>
      </c>
      <c r="CA7" s="118" t="s">
        <v>593</v>
      </c>
      <c r="CB7" s="118" t="s">
        <v>595</v>
      </c>
      <c r="CC7" s="118" t="s">
        <v>597</v>
      </c>
      <c r="CD7" s="114" t="s">
        <v>181</v>
      </c>
      <c r="CE7" s="114" t="s">
        <v>182</v>
      </c>
      <c r="CF7" s="114" t="s">
        <v>183</v>
      </c>
      <c r="CG7" s="114" t="s">
        <v>600</v>
      </c>
      <c r="CH7" s="114" t="s">
        <v>218</v>
      </c>
      <c r="CI7" s="114" t="s">
        <v>52</v>
      </c>
      <c r="CJ7" s="114" t="s">
        <v>36</v>
      </c>
      <c r="CK7" s="114" t="s">
        <v>52</v>
      </c>
    </row>
    <row r="8" spans="1:89" s="20" customFormat="1" x14ac:dyDescent="0.3">
      <c r="A8" s="46" t="s">
        <v>905</v>
      </c>
      <c r="B8" s="46" t="s">
        <v>796</v>
      </c>
      <c r="C8" s="39" t="str">
        <f t="shared" ref="C8:C28" si="0">IF(B8="OUI",CONCATENATE(R8,S8,T8,U8,V8,W8,X8,Y8,Z8,AA8,AB8,AC8,AD8,AE8,AF8,AG8,AH8,AI8,AJ8,AK8,AL8,AM8,AN8,AO8,AP8,AQ8,AR8,AS8,AT8,AU8,AV8,AW8,AX8,AY8,AZ8,BA8,BB8,BC8,BD8,BE8,BF8,BG8,BH8,BI8,BJ8,BK8,BL8,BM8,BN8,BO8,BP8,BQ8,BR8,BS8,BT8,BU8,BV8,BW8,BX8,BY8,BZ8,CA8,CB8,CC8,CD8,CE8,CF8,CG8,CH8,CI8,CJ8,CK8),"CRE NON ACTIF")</f>
        <v xml:space="preserve">14000000Y01702817028XATRI    000021702892282513264KHYODHNJ313512021090160929700180001 00000000000054569782TI V           af2342567931FAC2021090227 AVENUE DE LA CROI13250CM_16_RMFEC         000000000000     17028922822829306013793001      9256027                                        978020000000000005445                     CM_16_RMFEC VAD         0209210000001561700000000000054230000000000005456     20210902000000000033             0000046432165461313564612021090200000000000120210901MONEXT     000000011000+000000005000+000000005000+DEUE 4101163VAD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8" s="20" t="s">
        <v>299</v>
      </c>
      <c r="E8" s="94">
        <v>44441</v>
      </c>
      <c r="F8" s="20" t="s">
        <v>511</v>
      </c>
      <c r="G8" s="129" t="s">
        <v>1254</v>
      </c>
      <c r="H8" s="21">
        <v>54.56</v>
      </c>
      <c r="I8" s="21">
        <v>0.33</v>
      </c>
      <c r="J8" s="21">
        <v>0.11</v>
      </c>
      <c r="K8" s="21">
        <v>0.05</v>
      </c>
      <c r="L8" s="21">
        <v>0.05</v>
      </c>
      <c r="M8" s="111">
        <v>0.8</v>
      </c>
      <c r="N8" s="20" t="s">
        <v>667</v>
      </c>
      <c r="O8" s="20" t="s">
        <v>666</v>
      </c>
      <c r="P8" s="42" t="s">
        <v>362</v>
      </c>
      <c r="Q8" s="46" t="s">
        <v>227</v>
      </c>
      <c r="R8" s="20" t="s">
        <v>62</v>
      </c>
      <c r="S8" s="20" t="s">
        <v>63</v>
      </c>
      <c r="T8" s="20" t="str">
        <f>IF(F8="VISA","Y0","X0")</f>
        <v>Y0</v>
      </c>
      <c r="U8" s="20" t="s">
        <v>65</v>
      </c>
      <c r="V8" s="20" t="s">
        <v>65</v>
      </c>
      <c r="W8" s="20" t="s">
        <v>66</v>
      </c>
      <c r="X8" s="20" t="s">
        <v>91</v>
      </c>
      <c r="Y8" s="20" t="s">
        <v>67</v>
      </c>
      <c r="Z8" s="20" t="s">
        <v>68</v>
      </c>
      <c r="AA8" s="20" t="s">
        <v>68</v>
      </c>
      <c r="AB8" s="20" t="s">
        <v>69</v>
      </c>
      <c r="AC8" s="20" t="s">
        <v>65</v>
      </c>
      <c r="AD8" s="20" t="s">
        <v>70</v>
      </c>
      <c r="AE8" s="31" t="s">
        <v>417</v>
      </c>
      <c r="AF8" s="23" t="str">
        <f>TEXT(E8-1,"aaaammjj")</f>
        <v>20210901</v>
      </c>
      <c r="AG8" s="20" t="str">
        <f>VLOOKUP(G8,'Listes déroulantes'!G:I,3,FALSE)</f>
        <v xml:space="preserve">60929700180001 </v>
      </c>
      <c r="AH8" s="24" t="str">
        <f t="shared" ref="AH8" si="1">RIGHT(CONCATENATE("0000000000000000",H8*100),16)</f>
        <v>0000000000005456</v>
      </c>
      <c r="AI8" s="20" t="s">
        <v>72</v>
      </c>
      <c r="AJ8" s="20" t="s">
        <v>69</v>
      </c>
      <c r="AK8" s="20" t="s">
        <v>503</v>
      </c>
      <c r="AL8" s="20" t="str">
        <f>IF(F8="VISA","V","I")</f>
        <v>V</v>
      </c>
      <c r="AM8" s="27" t="s">
        <v>502</v>
      </c>
      <c r="AN8" s="20" t="s">
        <v>92</v>
      </c>
      <c r="AO8" s="23" t="str">
        <f t="shared" ref="AO8" si="2">TEXT(E8,"aaaammjj")</f>
        <v>20210902</v>
      </c>
      <c r="AP8" s="20" t="str">
        <f>VLOOKUP(G8,'Listes déroulantes'!G:O,9,FALSE)</f>
        <v>27 AVENUE DE LA CROI</v>
      </c>
      <c r="AQ8" s="20" t="s">
        <v>75</v>
      </c>
      <c r="AR8" s="20">
        <v>250</v>
      </c>
      <c r="AS8" s="20" t="str">
        <f>VLOOKUP(G8,'Listes déroulantes'!G:H,2,FALSE)</f>
        <v xml:space="preserve">CM_16_RMFEC         </v>
      </c>
      <c r="AT8" s="28" t="s">
        <v>76</v>
      </c>
      <c r="AU8" s="20" t="s">
        <v>67</v>
      </c>
      <c r="AV8" s="20" t="s">
        <v>77</v>
      </c>
      <c r="AW8" s="20" t="s">
        <v>65</v>
      </c>
      <c r="AX8" s="20" t="s">
        <v>70</v>
      </c>
      <c r="AY8" s="20" t="str">
        <f>VLOOKUP(G8,'Listes déroulantes'!G:N,8,FALSE)</f>
        <v>28293060137</v>
      </c>
      <c r="AZ8" s="20" t="s">
        <v>78</v>
      </c>
      <c r="BA8" s="28" t="s">
        <v>509</v>
      </c>
      <c r="BB8" s="20" t="s">
        <v>79</v>
      </c>
      <c r="BC8" s="20" t="str">
        <f>VLOOKUP(G8,'Listes déroulantes'!G:J,4,FALSE)</f>
        <v xml:space="preserve">9256027   </v>
      </c>
      <c r="BD8" s="20" t="s">
        <v>73</v>
      </c>
      <c r="BE8" s="20" t="s">
        <v>81</v>
      </c>
      <c r="BF8" s="20" t="s">
        <v>72</v>
      </c>
      <c r="BG8" s="20" t="s">
        <v>82</v>
      </c>
      <c r="BH8" s="20" t="str">
        <f>RIGHT(CONCATENATE("0000000000000000",(H8-J8)*100),16)</f>
        <v>0000000000005445</v>
      </c>
      <c r="BI8" s="20" t="s">
        <v>83</v>
      </c>
      <c r="BJ8" s="20" t="str">
        <f>VLOOKUP(G8,'Listes déroulantes'!G:M,7,FALSE)</f>
        <v xml:space="preserve">CM_16_RMFEC VAD         </v>
      </c>
      <c r="BK8" s="20" t="str">
        <f t="shared" ref="BK8" si="3">TEXT(E8,"jjmmaa")</f>
        <v>020921</v>
      </c>
      <c r="BL8" s="20" t="s">
        <v>63</v>
      </c>
      <c r="BM8" s="20" t="s">
        <v>86</v>
      </c>
      <c r="BN8" s="20" t="str">
        <f>RIGHT(CONCATENATE("0000000000000000",(H8-I8)*100),16)</f>
        <v>0000000000005423</v>
      </c>
      <c r="BO8" s="20" t="str">
        <f>RIGHT(CONCATENATE("0000000000000000",H8*100),16)</f>
        <v>0000000000005456</v>
      </c>
      <c r="BP8" s="20" t="s">
        <v>77</v>
      </c>
      <c r="BQ8" s="20" t="s">
        <v>67</v>
      </c>
      <c r="BR8" s="23" t="str">
        <f t="shared" ref="BR8" si="4">TEXT(E8,"aaaammjj")</f>
        <v>20210902</v>
      </c>
      <c r="BS8" s="20" t="str">
        <f>RIGHT(CONCATENATE("0000000000000000",(I8)*100),12)</f>
        <v>000000000033</v>
      </c>
      <c r="BT8" s="20" t="s">
        <v>592</v>
      </c>
      <c r="BU8" s="20" t="s">
        <v>77</v>
      </c>
      <c r="BV8" s="20" t="s">
        <v>85</v>
      </c>
      <c r="BW8" s="34" t="s">
        <v>457</v>
      </c>
      <c r="BX8" s="23" t="str">
        <f t="shared" ref="BX8" si="5">TEXT(E8,"aaaammjj")</f>
        <v>20210902</v>
      </c>
      <c r="BY8" s="20" t="s">
        <v>63</v>
      </c>
      <c r="BZ8" s="27" t="str">
        <f>CONCATENATE("000001",TEXT(E8-1,"aaaammjj"),"MONEXT     ")</f>
        <v xml:space="preserve">00000120210901MONEXT     </v>
      </c>
      <c r="CA8" s="20" t="str">
        <f>CONCATENATE(RIGHT(CONCATENATE("0000000000000000",J8*100000),12),"+")</f>
        <v>000000011000+</v>
      </c>
      <c r="CB8" s="20" t="str">
        <f>CONCATENATE(RIGHT(CONCATENATE("0000000000000000",K8*100000),12),"+")</f>
        <v>000000005000+</v>
      </c>
      <c r="CC8" s="20" t="str">
        <f>CONCATENATE(RIGHT(CONCATENATE("0000000000000000",L8*100000),12),"+")</f>
        <v>000000005000+</v>
      </c>
      <c r="CD8" s="20" t="str">
        <f>IF(N8="Débit","D",IF(N8="Crédit","C",IF(N8="Prépayé","P",IF(N8="Universelle","U"," "))))</f>
        <v>D</v>
      </c>
      <c r="CE8" s="20" t="str">
        <f>IF(O8="Particulier","P",IF(O8="Entreprise","E"," "))</f>
        <v>E</v>
      </c>
      <c r="CF8" s="20" t="str">
        <f t="shared" ref="CF8" si="6">P8</f>
        <v xml:space="preserve">UE </v>
      </c>
      <c r="CG8" s="20">
        <f>VLOOKUP(G8,'Listes déroulantes'!G:K,5,FALSE)</f>
        <v>4101163</v>
      </c>
      <c r="CH8" s="20" t="str">
        <f>VLOOKUP(G8,'Listes déroulantes'!G:L,6,FALSE)</f>
        <v xml:space="preserve">VAD  </v>
      </c>
      <c r="CI8" s="20" t="s">
        <v>232</v>
      </c>
      <c r="CJ8" s="20" t="s">
        <v>592</v>
      </c>
      <c r="CK8" s="28" t="s">
        <v>240</v>
      </c>
    </row>
    <row r="9" spans="1:89" s="20" customFormat="1" x14ac:dyDescent="0.3">
      <c r="A9" s="46" t="s">
        <v>906</v>
      </c>
      <c r="B9" s="46" t="s">
        <v>796</v>
      </c>
      <c r="C9" s="39" t="str">
        <f t="shared" si="0"/>
        <v xml:space="preserve">14000000Y01702817028XATRI    000021702892282513264KHYODHNJ313522021090160929700180001 00000000000089999782TI V           af2342567932FAC2021090227 AVENUE DE LA CROI14251CM_16_RMFEC         000000000000     17028922822829306013793001      9256026                                        978020000000000008981                     CM_16_RMFEC PDP         0209210000001561700000000000089450000000000008999     20210902000000000054             0000146432165461313564612021090200000100000120210901MONEXT     000000018000+000000009000+000000009000+CPHUE4101162PDP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299</v>
      </c>
      <c r="E9" s="94">
        <v>44441</v>
      </c>
      <c r="F9" s="20" t="s">
        <v>511</v>
      </c>
      <c r="G9" s="129" t="s">
        <v>1256</v>
      </c>
      <c r="H9" s="21">
        <v>89.99</v>
      </c>
      <c r="I9" s="21">
        <v>0.54</v>
      </c>
      <c r="J9" s="21">
        <v>0.18</v>
      </c>
      <c r="K9" s="21">
        <v>0.09</v>
      </c>
      <c r="L9" s="21">
        <v>0.09</v>
      </c>
      <c r="M9" s="111">
        <v>0.8</v>
      </c>
      <c r="N9" s="20" t="s">
        <v>668</v>
      </c>
      <c r="O9" s="20" t="s">
        <v>665</v>
      </c>
      <c r="P9" s="42" t="s">
        <v>363</v>
      </c>
      <c r="Q9" s="46" t="s">
        <v>228</v>
      </c>
      <c r="R9" s="20" t="s">
        <v>62</v>
      </c>
      <c r="S9" s="20" t="s">
        <v>63</v>
      </c>
      <c r="T9" s="20" t="str">
        <f t="shared" ref="T9:T48" si="7">IF(F9="VISA","Y0","X0")</f>
        <v>Y0</v>
      </c>
      <c r="U9" s="20" t="s">
        <v>65</v>
      </c>
      <c r="V9" s="20" t="s">
        <v>65</v>
      </c>
      <c r="W9" s="20" t="s">
        <v>66</v>
      </c>
      <c r="X9" s="20" t="s">
        <v>91</v>
      </c>
      <c r="Y9" s="20" t="s">
        <v>67</v>
      </c>
      <c r="Z9" s="20" t="s">
        <v>68</v>
      </c>
      <c r="AA9" s="20" t="s">
        <v>68</v>
      </c>
      <c r="AB9" s="20" t="s">
        <v>69</v>
      </c>
      <c r="AC9" s="20" t="s">
        <v>65</v>
      </c>
      <c r="AD9" s="20" t="s">
        <v>70</v>
      </c>
      <c r="AE9" s="31" t="s">
        <v>512</v>
      </c>
      <c r="AF9" s="23" t="str">
        <f t="shared" ref="AF9:AF48" si="8">TEXT(E9-1,"aaaammjj")</f>
        <v>20210901</v>
      </c>
      <c r="AG9" s="20" t="str">
        <f>VLOOKUP(G9,'Listes déroulantes'!G:I,3,FALSE)</f>
        <v xml:space="preserve">60929700180001 </v>
      </c>
      <c r="AH9" s="24" t="str">
        <f t="shared" ref="AH9:AH48" si="9">RIGHT(CONCATENATE("0000000000000000",H9*100),16)</f>
        <v>0000000000008999</v>
      </c>
      <c r="AI9" s="20" t="s">
        <v>72</v>
      </c>
      <c r="AJ9" s="20" t="s">
        <v>69</v>
      </c>
      <c r="AK9" s="20" t="s">
        <v>503</v>
      </c>
      <c r="AL9" s="20" t="str">
        <f t="shared" ref="AL9:AL48" si="10">IF(F9="VISA","V","I")</f>
        <v>V</v>
      </c>
      <c r="AM9" s="27" t="s">
        <v>552</v>
      </c>
      <c r="AN9" s="20" t="s">
        <v>92</v>
      </c>
      <c r="AO9" s="23" t="str">
        <f t="shared" ref="AO9:AO48" si="11">TEXT(E9,"aaaammjj")</f>
        <v>20210902</v>
      </c>
      <c r="AP9" s="20" t="str">
        <f>VLOOKUP(G9,'Listes déroulantes'!G:O,9,FALSE)</f>
        <v>27 AVENUE DE LA CROI</v>
      </c>
      <c r="AQ9" s="20" t="s">
        <v>62</v>
      </c>
      <c r="AR9" s="20">
        <v>251</v>
      </c>
      <c r="AS9" s="20" t="str">
        <f>VLOOKUP(G9,'Listes déroulantes'!G:H,2,FALSE)</f>
        <v xml:space="preserve">CM_16_RMFEC         </v>
      </c>
      <c r="AT9" s="28" t="s">
        <v>76</v>
      </c>
      <c r="AU9" s="20" t="s">
        <v>67</v>
      </c>
      <c r="AV9" s="20" t="s">
        <v>77</v>
      </c>
      <c r="AW9" s="20" t="s">
        <v>65</v>
      </c>
      <c r="AX9" s="20" t="s">
        <v>70</v>
      </c>
      <c r="AY9" s="20" t="str">
        <f>VLOOKUP(G9,'Listes déroulantes'!G:N,8,FALSE)</f>
        <v>28293060137</v>
      </c>
      <c r="AZ9" s="20" t="s">
        <v>78</v>
      </c>
      <c r="BA9" s="28" t="s">
        <v>509</v>
      </c>
      <c r="BB9" s="20" t="s">
        <v>79</v>
      </c>
      <c r="BC9" s="20" t="str">
        <f>VLOOKUP(G9,'Listes déroulantes'!G:J,4,FALSE)</f>
        <v xml:space="preserve">9256026   </v>
      </c>
      <c r="BD9" s="20" t="s">
        <v>73</v>
      </c>
      <c r="BE9" s="20" t="s">
        <v>81</v>
      </c>
      <c r="BF9" s="20" t="s">
        <v>72</v>
      </c>
      <c r="BG9" s="20" t="s">
        <v>82</v>
      </c>
      <c r="BH9" s="20" t="str">
        <f t="shared" ref="BH9:BH48" si="12">RIGHT(CONCATENATE("0000000000000000",(H9-J9)*100),16)</f>
        <v>0000000000008981</v>
      </c>
      <c r="BI9" s="20" t="s">
        <v>83</v>
      </c>
      <c r="BJ9" s="20" t="str">
        <f>VLOOKUP(G9,'Listes déroulantes'!G:M,7,FALSE)</f>
        <v xml:space="preserve">CM_16_RMFEC PDP         </v>
      </c>
      <c r="BK9" s="20" t="str">
        <f t="shared" ref="BK9:BK48" si="13">TEXT(E9,"jjmmaa")</f>
        <v>020921</v>
      </c>
      <c r="BL9" s="20" t="s">
        <v>63</v>
      </c>
      <c r="BM9" s="20" t="s">
        <v>86</v>
      </c>
      <c r="BN9" s="20" t="str">
        <f t="shared" ref="BN9:BN48" si="14">RIGHT(CONCATENATE("0000000000000000",(H9-I9)*100),16)</f>
        <v>0000000000008945</v>
      </c>
      <c r="BO9" s="20" t="str">
        <f t="shared" ref="BO9:BO48" si="15">RIGHT(CONCATENATE("0000000000000000",H9*100),16)</f>
        <v>0000000000008999</v>
      </c>
      <c r="BP9" s="20" t="s">
        <v>77</v>
      </c>
      <c r="BQ9" s="20" t="s">
        <v>67</v>
      </c>
      <c r="BR9" s="23" t="str">
        <f t="shared" ref="BR9:BR48" si="16">TEXT(E9,"aaaammjj")</f>
        <v>20210902</v>
      </c>
      <c r="BS9" s="20" t="str">
        <f t="shared" ref="BS9:BS48" si="17">RIGHT(CONCATENATE("0000000000000000",(I9)*100),12)</f>
        <v>000000000054</v>
      </c>
      <c r="BT9" s="20" t="s">
        <v>592</v>
      </c>
      <c r="BU9" s="20" t="s">
        <v>77</v>
      </c>
      <c r="BV9" s="20" t="s">
        <v>1108</v>
      </c>
      <c r="BW9" s="34" t="s">
        <v>457</v>
      </c>
      <c r="BX9" s="23" t="str">
        <f t="shared" ref="BX9:BX48" si="18">TEXT(E9,"aaaammjj")</f>
        <v>20210902</v>
      </c>
      <c r="BY9" s="20" t="s">
        <v>1109</v>
      </c>
      <c r="BZ9" s="27" t="str">
        <f t="shared" ref="BZ9:BZ28" si="19">CONCATENATE("000001",TEXT(E9-1,"aaaammjj"),"MONEXT     ")</f>
        <v xml:space="preserve">00000120210901MONEXT     </v>
      </c>
      <c r="CA9" s="20" t="str">
        <f t="shared" ref="CA9:CA48" si="20">CONCATENATE(RIGHT(CONCATENATE("0000000000000000",J9*100000),12),"+")</f>
        <v>000000018000+</v>
      </c>
      <c r="CB9" s="20" t="str">
        <f t="shared" ref="CB9:CB48" si="21">CONCATENATE(RIGHT(CONCATENATE("0000000000000000",K9*100000),12),"+")</f>
        <v>000000009000+</v>
      </c>
      <c r="CC9" s="20" t="str">
        <f t="shared" ref="CC9:CC48" si="22">CONCATENATE(RIGHT(CONCATENATE("0000000000000000",L9*100000),12),"+")</f>
        <v>000000009000+</v>
      </c>
      <c r="CD9" s="20" t="str">
        <f t="shared" ref="CD9:CD48" si="23">IF(N9="Débit","D",IF(N9="Crédit","C",IF(N9="Prépayé","P",IF(N9="Universelle","U"," "))))</f>
        <v>C</v>
      </c>
      <c r="CE9" s="20" t="str">
        <f t="shared" ref="CE9:CE48" si="24">IF(O9="Particulier","P",IF(O9="Entreprise","E"," "))</f>
        <v>P</v>
      </c>
      <c r="CF9" s="20" t="str">
        <f t="shared" ref="CF9:CF48" si="25">P9</f>
        <v>HUE</v>
      </c>
      <c r="CG9" s="20">
        <f>VLOOKUP(G9,'Listes déroulantes'!G:K,5,FALSE)</f>
        <v>4101162</v>
      </c>
      <c r="CH9" s="20" t="str">
        <f>VLOOKUP(G9,'Listes déroulantes'!G:L,6,FALSE)</f>
        <v xml:space="preserve">PDP  </v>
      </c>
      <c r="CI9" s="20" t="s">
        <v>232</v>
      </c>
      <c r="CJ9" s="20" t="s">
        <v>592</v>
      </c>
      <c r="CK9" s="28" t="s">
        <v>240</v>
      </c>
    </row>
    <row r="10" spans="1:89" s="20" customFormat="1" x14ac:dyDescent="0.3">
      <c r="A10" s="46" t="s">
        <v>907</v>
      </c>
      <c r="B10" s="46" t="s">
        <v>796</v>
      </c>
      <c r="C10" s="39" t="str">
        <f t="shared" si="0"/>
        <v xml:space="preserve">14000000Y01702817028XATRI    000021702892282513264KHYODHNJ313532021090160930700180001 00000000000156009782TI V           af2342567933FAC2021090278 RUE DE LA FIGAIRA15252CM_17_RMFEC         000000000000     17028922822829306013893001      9256029                                        978020000000000015569                     CM_17_RMFEC VAD         0209210000001561700000000000155060000000000015600     20210902000000000094             0000246432165461313564612021090200000200000120210901MONEXT     000000031000+000000016000+000000016000+DEUE 4101172VAD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299</v>
      </c>
      <c r="E10" s="94">
        <v>44441</v>
      </c>
      <c r="F10" s="20" t="s">
        <v>511</v>
      </c>
      <c r="G10" s="129" t="s">
        <v>1258</v>
      </c>
      <c r="H10" s="21">
        <v>156</v>
      </c>
      <c r="I10" s="21">
        <v>0.94</v>
      </c>
      <c r="J10" s="21">
        <v>0.31</v>
      </c>
      <c r="K10" s="21">
        <v>0.16</v>
      </c>
      <c r="L10" s="21">
        <v>0.16</v>
      </c>
      <c r="M10" s="111">
        <v>1.2</v>
      </c>
      <c r="N10" s="20" t="s">
        <v>667</v>
      </c>
      <c r="O10" s="20" t="s">
        <v>666</v>
      </c>
      <c r="P10" s="42" t="s">
        <v>362</v>
      </c>
      <c r="Q10" s="46" t="s">
        <v>229</v>
      </c>
      <c r="R10" s="20" t="s">
        <v>62</v>
      </c>
      <c r="S10" s="20" t="s">
        <v>63</v>
      </c>
      <c r="T10" s="20" t="str">
        <f t="shared" si="7"/>
        <v>Y0</v>
      </c>
      <c r="U10" s="20" t="s">
        <v>65</v>
      </c>
      <c r="V10" s="20" t="s">
        <v>65</v>
      </c>
      <c r="W10" s="20" t="s">
        <v>66</v>
      </c>
      <c r="X10" s="20" t="s">
        <v>91</v>
      </c>
      <c r="Y10" s="20" t="s">
        <v>67</v>
      </c>
      <c r="Z10" s="20" t="s">
        <v>68</v>
      </c>
      <c r="AA10" s="20" t="s">
        <v>68</v>
      </c>
      <c r="AB10" s="20" t="s">
        <v>69</v>
      </c>
      <c r="AC10" s="20" t="s">
        <v>65</v>
      </c>
      <c r="AD10" s="20" t="s">
        <v>70</v>
      </c>
      <c r="AE10" s="31" t="s">
        <v>513</v>
      </c>
      <c r="AF10" s="23" t="str">
        <f t="shared" si="8"/>
        <v>20210901</v>
      </c>
      <c r="AG10" s="20" t="str">
        <f>VLOOKUP(G10,'Listes déroulantes'!G:I,3,FALSE)</f>
        <v xml:space="preserve">60930700180001 </v>
      </c>
      <c r="AH10" s="24" t="str">
        <f t="shared" si="9"/>
        <v>0000000000015600</v>
      </c>
      <c r="AI10" s="20" t="s">
        <v>72</v>
      </c>
      <c r="AJ10" s="20" t="s">
        <v>69</v>
      </c>
      <c r="AK10" s="20" t="s">
        <v>503</v>
      </c>
      <c r="AL10" s="20" t="str">
        <f t="shared" si="10"/>
        <v>V</v>
      </c>
      <c r="AM10" s="27" t="s">
        <v>553</v>
      </c>
      <c r="AN10" s="20" t="s">
        <v>92</v>
      </c>
      <c r="AO10" s="23" t="str">
        <f t="shared" si="11"/>
        <v>20210902</v>
      </c>
      <c r="AP10" s="20" t="str">
        <f>VLOOKUP(G10,'Listes déroulantes'!G:O,9,FALSE)</f>
        <v>78 RUE DE LA FIGAIRA</v>
      </c>
      <c r="AQ10" s="20" t="s">
        <v>1110</v>
      </c>
      <c r="AR10" s="20">
        <v>252</v>
      </c>
      <c r="AS10" s="20" t="str">
        <f>VLOOKUP(G10,'Listes déroulantes'!G:H,2,FALSE)</f>
        <v xml:space="preserve">CM_17_RMFEC         </v>
      </c>
      <c r="AT10" s="28" t="s">
        <v>76</v>
      </c>
      <c r="AU10" s="20" t="s">
        <v>67</v>
      </c>
      <c r="AV10" s="20" t="s">
        <v>77</v>
      </c>
      <c r="AW10" s="20" t="s">
        <v>65</v>
      </c>
      <c r="AX10" s="20" t="s">
        <v>70</v>
      </c>
      <c r="AY10" s="20" t="str">
        <f>VLOOKUP(G10,'Listes déroulantes'!G:N,8,FALSE)</f>
        <v>28293060138</v>
      </c>
      <c r="AZ10" s="20" t="s">
        <v>78</v>
      </c>
      <c r="BA10" s="28" t="s">
        <v>509</v>
      </c>
      <c r="BB10" s="20" t="s">
        <v>79</v>
      </c>
      <c r="BC10" s="20" t="str">
        <f>VLOOKUP(G10,'Listes déroulantes'!G:J,4,FALSE)</f>
        <v xml:space="preserve">9256029   </v>
      </c>
      <c r="BD10" s="20" t="s">
        <v>73</v>
      </c>
      <c r="BE10" s="20" t="s">
        <v>81</v>
      </c>
      <c r="BF10" s="20" t="s">
        <v>72</v>
      </c>
      <c r="BG10" s="20" t="s">
        <v>82</v>
      </c>
      <c r="BH10" s="20" t="str">
        <f t="shared" si="12"/>
        <v>0000000000015569</v>
      </c>
      <c r="BI10" s="20" t="s">
        <v>83</v>
      </c>
      <c r="BJ10" s="20" t="str">
        <f>VLOOKUP(G10,'Listes déroulantes'!G:M,7,FALSE)</f>
        <v xml:space="preserve">CM_17_RMFEC VAD         </v>
      </c>
      <c r="BK10" s="20" t="str">
        <f t="shared" si="13"/>
        <v>020921</v>
      </c>
      <c r="BL10" s="20" t="s">
        <v>63</v>
      </c>
      <c r="BM10" s="20" t="s">
        <v>86</v>
      </c>
      <c r="BN10" s="20" t="str">
        <f t="shared" si="14"/>
        <v>0000000000015506</v>
      </c>
      <c r="BO10" s="20" t="str">
        <f t="shared" si="15"/>
        <v>0000000000015600</v>
      </c>
      <c r="BP10" s="20" t="s">
        <v>77</v>
      </c>
      <c r="BQ10" s="20" t="s">
        <v>67</v>
      </c>
      <c r="BR10" s="23" t="str">
        <f t="shared" si="16"/>
        <v>20210902</v>
      </c>
      <c r="BS10" s="20" t="str">
        <f t="shared" si="17"/>
        <v>000000000094</v>
      </c>
      <c r="BT10" s="20" t="s">
        <v>592</v>
      </c>
      <c r="BU10" s="20" t="s">
        <v>77</v>
      </c>
      <c r="BV10" s="20" t="s">
        <v>1111</v>
      </c>
      <c r="BW10" s="34" t="s">
        <v>457</v>
      </c>
      <c r="BX10" s="23" t="str">
        <f t="shared" si="18"/>
        <v>20210902</v>
      </c>
      <c r="BY10" s="20" t="s">
        <v>1112</v>
      </c>
      <c r="BZ10" s="27" t="str">
        <f t="shared" si="19"/>
        <v xml:space="preserve">00000120210901MONEXT     </v>
      </c>
      <c r="CA10" s="20" t="str">
        <f t="shared" si="20"/>
        <v>000000031000+</v>
      </c>
      <c r="CB10" s="20" t="str">
        <f t="shared" si="21"/>
        <v>000000016000+</v>
      </c>
      <c r="CC10" s="20" t="str">
        <f t="shared" si="22"/>
        <v>000000016000+</v>
      </c>
      <c r="CD10" s="20" t="str">
        <f t="shared" si="23"/>
        <v>D</v>
      </c>
      <c r="CE10" s="20" t="str">
        <f t="shared" si="24"/>
        <v>E</v>
      </c>
      <c r="CF10" s="20" t="str">
        <f t="shared" si="25"/>
        <v xml:space="preserve">UE </v>
      </c>
      <c r="CG10" s="20">
        <f>VLOOKUP(G10,'Listes déroulantes'!G:K,5,FALSE)</f>
        <v>4101172</v>
      </c>
      <c r="CH10" s="20" t="str">
        <f>VLOOKUP(G10,'Listes déroulantes'!G:L,6,FALSE)</f>
        <v xml:space="preserve">VAD  </v>
      </c>
      <c r="CI10" s="20" t="s">
        <v>232</v>
      </c>
      <c r="CJ10" s="20" t="s">
        <v>592</v>
      </c>
      <c r="CK10" s="28" t="s">
        <v>240</v>
      </c>
    </row>
    <row r="11" spans="1:89" s="20" customFormat="1" x14ac:dyDescent="0.3">
      <c r="A11" s="46" t="s">
        <v>908</v>
      </c>
      <c r="B11" s="46" t="s">
        <v>796</v>
      </c>
      <c r="C11" s="39" t="str">
        <f t="shared" si="0"/>
        <v xml:space="preserve">14000000Y01702817028XATRI    000021702892282513264KHYODHNJ313542021090160930700180001 00000000000083959782TI V           af2342567934FAC2021090278 RUE DE LA FIGAIRA16253CM_17_RMFEC         000000000000     17028922822829306013893001      9256028                                        978020000000000008378                     CM_17_RMFEC PDP         0209210000001561700000000000083450000000000008395     20210902000000000050             0000346432165461313564612021090200000300000120210901MONEXT     000000017000+000000008000+000000008000+ EHUE4101171PDP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299</v>
      </c>
      <c r="E11" s="94">
        <v>44441</v>
      </c>
      <c r="F11" s="20" t="s">
        <v>511</v>
      </c>
      <c r="G11" s="129" t="s">
        <v>1257</v>
      </c>
      <c r="H11" s="21">
        <v>83.95</v>
      </c>
      <c r="I11" s="21">
        <v>0.5</v>
      </c>
      <c r="J11" s="21">
        <v>0.17</v>
      </c>
      <c r="K11" s="21">
        <v>0.08</v>
      </c>
      <c r="L11" s="21">
        <v>0.08</v>
      </c>
      <c r="M11" s="111">
        <v>0.8</v>
      </c>
      <c r="N11" s="20" t="s">
        <v>77</v>
      </c>
      <c r="O11" s="20" t="s">
        <v>666</v>
      </c>
      <c r="P11" s="42" t="s">
        <v>363</v>
      </c>
      <c r="Q11" s="46" t="s">
        <v>230</v>
      </c>
      <c r="R11" s="20" t="s">
        <v>62</v>
      </c>
      <c r="S11" s="20" t="s">
        <v>63</v>
      </c>
      <c r="T11" s="20" t="str">
        <f t="shared" si="7"/>
        <v>Y0</v>
      </c>
      <c r="U11" s="20" t="s">
        <v>65</v>
      </c>
      <c r="V11" s="20" t="s">
        <v>65</v>
      </c>
      <c r="W11" s="20" t="s">
        <v>66</v>
      </c>
      <c r="X11" s="20" t="s">
        <v>91</v>
      </c>
      <c r="Y11" s="20" t="s">
        <v>67</v>
      </c>
      <c r="Z11" s="20" t="s">
        <v>68</v>
      </c>
      <c r="AA11" s="20" t="s">
        <v>68</v>
      </c>
      <c r="AB11" s="20" t="s">
        <v>69</v>
      </c>
      <c r="AC11" s="20" t="s">
        <v>65</v>
      </c>
      <c r="AD11" s="20" t="s">
        <v>70</v>
      </c>
      <c r="AE11" s="31" t="s">
        <v>514</v>
      </c>
      <c r="AF11" s="23" t="str">
        <f t="shared" si="8"/>
        <v>20210901</v>
      </c>
      <c r="AG11" s="20" t="str">
        <f>VLOOKUP(G11,'Listes déroulantes'!G:I,3,FALSE)</f>
        <v xml:space="preserve">60930700180001 </v>
      </c>
      <c r="AH11" s="24" t="str">
        <f t="shared" si="9"/>
        <v>0000000000008395</v>
      </c>
      <c r="AI11" s="20" t="s">
        <v>72</v>
      </c>
      <c r="AJ11" s="20" t="s">
        <v>69</v>
      </c>
      <c r="AK11" s="20" t="s">
        <v>503</v>
      </c>
      <c r="AL11" s="20" t="str">
        <f t="shared" si="10"/>
        <v>V</v>
      </c>
      <c r="AM11" s="27" t="s">
        <v>554</v>
      </c>
      <c r="AN11" s="20" t="s">
        <v>92</v>
      </c>
      <c r="AO11" s="23" t="str">
        <f t="shared" si="11"/>
        <v>20210902</v>
      </c>
      <c r="AP11" s="20" t="str">
        <f>VLOOKUP(G11,'Listes déroulantes'!G:O,9,FALSE)</f>
        <v>78 RUE DE LA FIGAIRA</v>
      </c>
      <c r="AQ11" s="20" t="s">
        <v>803</v>
      </c>
      <c r="AR11" s="20">
        <v>253</v>
      </c>
      <c r="AS11" s="20" t="str">
        <f>VLOOKUP(G11,'Listes déroulantes'!G:H,2,FALSE)</f>
        <v xml:space="preserve">CM_17_RMFEC         </v>
      </c>
      <c r="AT11" s="28" t="s">
        <v>76</v>
      </c>
      <c r="AU11" s="20" t="s">
        <v>67</v>
      </c>
      <c r="AV11" s="20" t="s">
        <v>77</v>
      </c>
      <c r="AW11" s="20" t="s">
        <v>65</v>
      </c>
      <c r="AX11" s="20" t="s">
        <v>70</v>
      </c>
      <c r="AY11" s="20" t="str">
        <f>VLOOKUP(G11,'Listes déroulantes'!G:N,8,FALSE)</f>
        <v>28293060138</v>
      </c>
      <c r="AZ11" s="20" t="s">
        <v>78</v>
      </c>
      <c r="BA11" s="28" t="s">
        <v>509</v>
      </c>
      <c r="BB11" s="20" t="s">
        <v>79</v>
      </c>
      <c r="BC11" s="20" t="str">
        <f>VLOOKUP(G11,'Listes déroulantes'!G:J,4,FALSE)</f>
        <v xml:space="preserve">9256028   </v>
      </c>
      <c r="BD11" s="20" t="s">
        <v>73</v>
      </c>
      <c r="BE11" s="20" t="s">
        <v>81</v>
      </c>
      <c r="BF11" s="20" t="s">
        <v>72</v>
      </c>
      <c r="BG11" s="20" t="s">
        <v>82</v>
      </c>
      <c r="BH11" s="20" t="str">
        <f t="shared" si="12"/>
        <v>0000000000008378</v>
      </c>
      <c r="BI11" s="20" t="s">
        <v>83</v>
      </c>
      <c r="BJ11" s="20" t="str">
        <f>VLOOKUP(G11,'Listes déroulantes'!G:M,7,FALSE)</f>
        <v xml:space="preserve">CM_17_RMFEC PDP         </v>
      </c>
      <c r="BK11" s="20" t="str">
        <f t="shared" si="13"/>
        <v>020921</v>
      </c>
      <c r="BL11" s="20" t="s">
        <v>63</v>
      </c>
      <c r="BM11" s="20" t="s">
        <v>86</v>
      </c>
      <c r="BN11" s="20" t="str">
        <f t="shared" si="14"/>
        <v>0000000000008345</v>
      </c>
      <c r="BO11" s="20" t="str">
        <f t="shared" si="15"/>
        <v>0000000000008395</v>
      </c>
      <c r="BP11" s="20" t="s">
        <v>77</v>
      </c>
      <c r="BQ11" s="20" t="s">
        <v>67</v>
      </c>
      <c r="BR11" s="23" t="str">
        <f t="shared" si="16"/>
        <v>20210902</v>
      </c>
      <c r="BS11" s="20" t="str">
        <f t="shared" si="17"/>
        <v>000000000050</v>
      </c>
      <c r="BT11" s="20" t="s">
        <v>592</v>
      </c>
      <c r="BU11" s="20" t="s">
        <v>77</v>
      </c>
      <c r="BV11" s="20" t="s">
        <v>1113</v>
      </c>
      <c r="BW11" s="34" t="s">
        <v>457</v>
      </c>
      <c r="BX11" s="23" t="str">
        <f t="shared" si="18"/>
        <v>20210902</v>
      </c>
      <c r="BY11" s="20" t="s">
        <v>674</v>
      </c>
      <c r="BZ11" s="27" t="str">
        <f t="shared" si="19"/>
        <v xml:space="preserve">00000120210901MONEXT     </v>
      </c>
      <c r="CA11" s="20" t="str">
        <f t="shared" si="20"/>
        <v>000000017000+</v>
      </c>
      <c r="CB11" s="20" t="str">
        <f t="shared" si="21"/>
        <v>000000008000+</v>
      </c>
      <c r="CC11" s="20" t="str">
        <f t="shared" si="22"/>
        <v>000000008000+</v>
      </c>
      <c r="CD11" s="20" t="str">
        <f t="shared" si="23"/>
        <v xml:space="preserve"> </v>
      </c>
      <c r="CE11" s="20" t="str">
        <f t="shared" si="24"/>
        <v>E</v>
      </c>
      <c r="CF11" s="20" t="str">
        <f t="shared" si="25"/>
        <v>HUE</v>
      </c>
      <c r="CG11" s="20">
        <f>VLOOKUP(G11,'Listes déroulantes'!G:K,5,FALSE)</f>
        <v>4101171</v>
      </c>
      <c r="CH11" s="20" t="str">
        <f>VLOOKUP(G11,'Listes déroulantes'!G:L,6,FALSE)</f>
        <v xml:space="preserve">PDP  </v>
      </c>
      <c r="CI11" s="20" t="s">
        <v>232</v>
      </c>
      <c r="CJ11" s="20" t="s">
        <v>592</v>
      </c>
      <c r="CK11" s="28" t="s">
        <v>240</v>
      </c>
    </row>
    <row r="12" spans="1:89" s="22" customFormat="1" x14ac:dyDescent="0.3">
      <c r="A12" s="46" t="s">
        <v>909</v>
      </c>
      <c r="B12" s="46" t="s">
        <v>796</v>
      </c>
      <c r="C12" s="39" t="str">
        <f t="shared" si="0"/>
        <v xml:space="preserve">14000000Y01702817028XATRI    000021702892282513264KHYODHNJ313552021090160931700180001 00000000000078569782TI V           af2342567935FAC2021090216 RUE DE LA CANTAPE17254CM_18_RMFEC         000000000000     17028922822829306013993001      9256030                                        978020000000000007840                     CM_18_RMFEC VAD         0209210000001561700000000000078090000000000007856     20210902000000000047             0000446432165461313564612021090200000400000120210901MONEXT     000000016000+000000008000+000000008000+DEUE 4101181VAD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2" s="20" t="s">
        <v>299</v>
      </c>
      <c r="E12" s="94">
        <v>44441</v>
      </c>
      <c r="F12" s="20" t="s">
        <v>511</v>
      </c>
      <c r="G12" s="129" t="s">
        <v>1259</v>
      </c>
      <c r="H12" s="21">
        <v>78.56</v>
      </c>
      <c r="I12" s="21">
        <v>0.47</v>
      </c>
      <c r="J12" s="21">
        <v>0.16</v>
      </c>
      <c r="K12" s="21">
        <v>0.08</v>
      </c>
      <c r="L12" s="21">
        <v>0.08</v>
      </c>
      <c r="M12" s="111">
        <v>0.8</v>
      </c>
      <c r="N12" s="20" t="s">
        <v>667</v>
      </c>
      <c r="O12" s="20" t="s">
        <v>666</v>
      </c>
      <c r="P12" s="42" t="s">
        <v>362</v>
      </c>
      <c r="Q12" s="46" t="s">
        <v>231</v>
      </c>
      <c r="R12" s="20" t="s">
        <v>62</v>
      </c>
      <c r="S12" s="20" t="s">
        <v>63</v>
      </c>
      <c r="T12" s="20" t="str">
        <f t="shared" si="7"/>
        <v>Y0</v>
      </c>
      <c r="U12" s="20" t="s">
        <v>65</v>
      </c>
      <c r="V12" s="20" t="s">
        <v>65</v>
      </c>
      <c r="W12" s="20" t="s">
        <v>66</v>
      </c>
      <c r="X12" s="20" t="s">
        <v>91</v>
      </c>
      <c r="Y12" s="20" t="s">
        <v>67</v>
      </c>
      <c r="Z12" s="20" t="s">
        <v>68</v>
      </c>
      <c r="AA12" s="20" t="s">
        <v>68</v>
      </c>
      <c r="AB12" s="20" t="s">
        <v>69</v>
      </c>
      <c r="AC12" s="20" t="s">
        <v>65</v>
      </c>
      <c r="AD12" s="20" t="s">
        <v>70</v>
      </c>
      <c r="AE12" s="31" t="s">
        <v>515</v>
      </c>
      <c r="AF12" s="23" t="str">
        <f t="shared" si="8"/>
        <v>20210901</v>
      </c>
      <c r="AG12" s="20" t="str">
        <f>VLOOKUP(G12,'Listes déroulantes'!G:I,3,FALSE)</f>
        <v xml:space="preserve">60931700180001 </v>
      </c>
      <c r="AH12" s="24" t="str">
        <f t="shared" si="9"/>
        <v>0000000000007856</v>
      </c>
      <c r="AI12" s="20" t="s">
        <v>72</v>
      </c>
      <c r="AJ12" s="20" t="s">
        <v>69</v>
      </c>
      <c r="AK12" s="20" t="s">
        <v>503</v>
      </c>
      <c r="AL12" s="20" t="str">
        <f t="shared" si="10"/>
        <v>V</v>
      </c>
      <c r="AM12" s="27" t="s">
        <v>555</v>
      </c>
      <c r="AN12" s="20" t="s">
        <v>92</v>
      </c>
      <c r="AO12" s="23" t="str">
        <f t="shared" si="11"/>
        <v>20210902</v>
      </c>
      <c r="AP12" s="20" t="str">
        <f>VLOOKUP(G12,'Listes déroulantes'!G:O,9,FALSE)</f>
        <v>16 RUE DE LA CANTAPE</v>
      </c>
      <c r="AQ12" s="20" t="s">
        <v>804</v>
      </c>
      <c r="AR12" s="20">
        <v>254</v>
      </c>
      <c r="AS12" s="20" t="str">
        <f>VLOOKUP(G12,'Listes déroulantes'!G:H,2,FALSE)</f>
        <v xml:space="preserve">CM_18_RMFEC         </v>
      </c>
      <c r="AT12" s="28" t="s">
        <v>76</v>
      </c>
      <c r="AU12" s="20" t="s">
        <v>67</v>
      </c>
      <c r="AV12" s="20" t="s">
        <v>77</v>
      </c>
      <c r="AW12" s="20" t="s">
        <v>65</v>
      </c>
      <c r="AX12" s="20" t="s">
        <v>70</v>
      </c>
      <c r="AY12" s="20" t="str">
        <f>VLOOKUP(G12,'Listes déroulantes'!G:N,8,FALSE)</f>
        <v>28293060139</v>
      </c>
      <c r="AZ12" s="20" t="s">
        <v>78</v>
      </c>
      <c r="BA12" s="28" t="s">
        <v>509</v>
      </c>
      <c r="BB12" s="20" t="s">
        <v>79</v>
      </c>
      <c r="BC12" s="20" t="str">
        <f>VLOOKUP(G12,'Listes déroulantes'!G:J,4,FALSE)</f>
        <v xml:space="preserve">9256030   </v>
      </c>
      <c r="BD12" s="20" t="s">
        <v>73</v>
      </c>
      <c r="BE12" s="20" t="s">
        <v>81</v>
      </c>
      <c r="BF12" s="20" t="s">
        <v>72</v>
      </c>
      <c r="BG12" s="20" t="s">
        <v>82</v>
      </c>
      <c r="BH12" s="20" t="str">
        <f t="shared" si="12"/>
        <v>0000000000007840</v>
      </c>
      <c r="BI12" s="20" t="s">
        <v>83</v>
      </c>
      <c r="BJ12" s="20" t="str">
        <f>VLOOKUP(G12,'Listes déroulantes'!G:M,7,FALSE)</f>
        <v xml:space="preserve">CM_18_RMFEC VAD         </v>
      </c>
      <c r="BK12" s="20" t="str">
        <f t="shared" si="13"/>
        <v>020921</v>
      </c>
      <c r="BL12" s="20" t="s">
        <v>63</v>
      </c>
      <c r="BM12" s="20" t="s">
        <v>86</v>
      </c>
      <c r="BN12" s="20" t="str">
        <f t="shared" si="14"/>
        <v>0000000000007809</v>
      </c>
      <c r="BO12" s="20" t="str">
        <f t="shared" si="15"/>
        <v>0000000000007856</v>
      </c>
      <c r="BP12" s="20" t="s">
        <v>77</v>
      </c>
      <c r="BQ12" s="20" t="s">
        <v>67</v>
      </c>
      <c r="BR12" s="23" t="str">
        <f t="shared" si="16"/>
        <v>20210902</v>
      </c>
      <c r="BS12" s="20" t="str">
        <f t="shared" si="17"/>
        <v>000000000047</v>
      </c>
      <c r="BT12" s="20" t="s">
        <v>592</v>
      </c>
      <c r="BU12" s="20" t="s">
        <v>77</v>
      </c>
      <c r="BV12" s="20" t="s">
        <v>1114</v>
      </c>
      <c r="BW12" s="34" t="s">
        <v>457</v>
      </c>
      <c r="BX12" s="23" t="str">
        <f t="shared" si="18"/>
        <v>20210902</v>
      </c>
      <c r="BY12" s="20" t="s">
        <v>675</v>
      </c>
      <c r="BZ12" s="27" t="str">
        <f t="shared" si="19"/>
        <v xml:space="preserve">00000120210901MONEXT     </v>
      </c>
      <c r="CA12" s="20" t="str">
        <f t="shared" si="20"/>
        <v>000000016000+</v>
      </c>
      <c r="CB12" s="20" t="str">
        <f t="shared" si="21"/>
        <v>000000008000+</v>
      </c>
      <c r="CC12" s="20" t="str">
        <f t="shared" si="22"/>
        <v>000000008000+</v>
      </c>
      <c r="CD12" s="20" t="str">
        <f t="shared" si="23"/>
        <v>D</v>
      </c>
      <c r="CE12" s="20" t="str">
        <f t="shared" si="24"/>
        <v>E</v>
      </c>
      <c r="CF12" s="20" t="str">
        <f t="shared" si="25"/>
        <v xml:space="preserve">UE </v>
      </c>
      <c r="CG12" s="20">
        <f>VLOOKUP(G12,'Listes déroulantes'!G:K,5,FALSE)</f>
        <v>4101181</v>
      </c>
      <c r="CH12" s="20" t="str">
        <f>VLOOKUP(G12,'Listes déroulantes'!G:L,6,FALSE)</f>
        <v xml:space="preserve">VAD  </v>
      </c>
      <c r="CI12" s="20" t="s">
        <v>232</v>
      </c>
      <c r="CJ12" s="20" t="s">
        <v>592</v>
      </c>
      <c r="CK12" s="28" t="s">
        <v>240</v>
      </c>
    </row>
    <row r="13" spans="1:89" s="22" customFormat="1" x14ac:dyDescent="0.3">
      <c r="A13" s="46" t="s">
        <v>910</v>
      </c>
      <c r="B13" s="46" t="s">
        <v>796</v>
      </c>
      <c r="C13" s="39" t="str">
        <f t="shared" si="0"/>
        <v xml:space="preserve">14000000Y01702817028XATRI    000021702892282513264KHYODHNJ313562021090160931700180001 00000000000079569782TI V           af2342567936FAC2021090216 RUE DE LA CANTAPE18255CM_18_RMFEC         000000000000     17028922822829306013993001      9256030                                        978020000000000007940                     CM_18_RMFEC VAD         0209210000001561700000000000079080000000000007956     20210902000000000048             0000546432165461313564612021090200000500000120210901MONEXT     000000016000+000000008000+000000008000+ PHUE4101181VAD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3" s="20" t="s">
        <v>299</v>
      </c>
      <c r="E13" s="94">
        <v>44441</v>
      </c>
      <c r="F13" s="20" t="s">
        <v>511</v>
      </c>
      <c r="G13" s="129" t="s">
        <v>1259</v>
      </c>
      <c r="H13" s="21">
        <v>79.56</v>
      </c>
      <c r="I13" s="21">
        <v>0.48</v>
      </c>
      <c r="J13" s="21">
        <v>0.16</v>
      </c>
      <c r="K13" s="21">
        <v>0.08</v>
      </c>
      <c r="L13" s="21">
        <v>0.08</v>
      </c>
      <c r="M13" s="111">
        <v>0.8</v>
      </c>
      <c r="N13" s="20" t="s">
        <v>77</v>
      </c>
      <c r="O13" s="20" t="s">
        <v>665</v>
      </c>
      <c r="P13" s="42" t="s">
        <v>363</v>
      </c>
      <c r="Q13" s="46" t="s">
        <v>241</v>
      </c>
      <c r="R13" s="20" t="s">
        <v>62</v>
      </c>
      <c r="S13" s="20" t="s">
        <v>63</v>
      </c>
      <c r="T13" s="20" t="str">
        <f t="shared" si="7"/>
        <v>Y0</v>
      </c>
      <c r="U13" s="20" t="s">
        <v>65</v>
      </c>
      <c r="V13" s="20" t="s">
        <v>65</v>
      </c>
      <c r="W13" s="20" t="s">
        <v>66</v>
      </c>
      <c r="X13" s="20" t="s">
        <v>91</v>
      </c>
      <c r="Y13" s="20" t="s">
        <v>67</v>
      </c>
      <c r="Z13" s="20" t="s">
        <v>68</v>
      </c>
      <c r="AA13" s="20" t="s">
        <v>68</v>
      </c>
      <c r="AB13" s="20" t="s">
        <v>69</v>
      </c>
      <c r="AC13" s="20" t="s">
        <v>65</v>
      </c>
      <c r="AD13" s="20" t="s">
        <v>70</v>
      </c>
      <c r="AE13" s="31" t="s">
        <v>516</v>
      </c>
      <c r="AF13" s="23" t="str">
        <f t="shared" si="8"/>
        <v>20210901</v>
      </c>
      <c r="AG13" s="20" t="str">
        <f>VLOOKUP(G13,'Listes déroulantes'!G:I,3,FALSE)</f>
        <v xml:space="preserve">60931700180001 </v>
      </c>
      <c r="AH13" s="24" t="str">
        <f t="shared" si="9"/>
        <v>0000000000007956</v>
      </c>
      <c r="AI13" s="20" t="s">
        <v>72</v>
      </c>
      <c r="AJ13" s="20" t="s">
        <v>69</v>
      </c>
      <c r="AK13" s="20" t="s">
        <v>503</v>
      </c>
      <c r="AL13" s="20" t="str">
        <f t="shared" si="10"/>
        <v>V</v>
      </c>
      <c r="AM13" s="27" t="s">
        <v>556</v>
      </c>
      <c r="AN13" s="20" t="s">
        <v>92</v>
      </c>
      <c r="AO13" s="23" t="str">
        <f t="shared" si="11"/>
        <v>20210902</v>
      </c>
      <c r="AP13" s="20" t="str">
        <f>VLOOKUP(G13,'Listes déroulantes'!G:O,9,FALSE)</f>
        <v>16 RUE DE LA CANTAPE</v>
      </c>
      <c r="AQ13" s="20" t="s">
        <v>805</v>
      </c>
      <c r="AR13" s="20">
        <v>255</v>
      </c>
      <c r="AS13" s="20" t="str">
        <f>VLOOKUP(G13,'Listes déroulantes'!G:H,2,FALSE)</f>
        <v xml:space="preserve">CM_18_RMFEC         </v>
      </c>
      <c r="AT13" s="28" t="s">
        <v>76</v>
      </c>
      <c r="AU13" s="20" t="s">
        <v>67</v>
      </c>
      <c r="AV13" s="20" t="s">
        <v>77</v>
      </c>
      <c r="AW13" s="20" t="s">
        <v>65</v>
      </c>
      <c r="AX13" s="20" t="s">
        <v>70</v>
      </c>
      <c r="AY13" s="20" t="str">
        <f>VLOOKUP(G13,'Listes déroulantes'!G:N,8,FALSE)</f>
        <v>28293060139</v>
      </c>
      <c r="AZ13" s="20" t="s">
        <v>78</v>
      </c>
      <c r="BA13" s="28" t="s">
        <v>509</v>
      </c>
      <c r="BB13" s="20" t="s">
        <v>79</v>
      </c>
      <c r="BC13" s="20" t="str">
        <f>VLOOKUP(G13,'Listes déroulantes'!G:J,4,FALSE)</f>
        <v xml:space="preserve">9256030   </v>
      </c>
      <c r="BD13" s="20" t="s">
        <v>73</v>
      </c>
      <c r="BE13" s="20" t="s">
        <v>81</v>
      </c>
      <c r="BF13" s="20" t="s">
        <v>72</v>
      </c>
      <c r="BG13" s="20" t="s">
        <v>82</v>
      </c>
      <c r="BH13" s="20" t="str">
        <f t="shared" si="12"/>
        <v>0000000000007940</v>
      </c>
      <c r="BI13" s="20" t="s">
        <v>83</v>
      </c>
      <c r="BJ13" s="20" t="str">
        <f>VLOOKUP(G13,'Listes déroulantes'!G:M,7,FALSE)</f>
        <v xml:space="preserve">CM_18_RMFEC VAD         </v>
      </c>
      <c r="BK13" s="20" t="str">
        <f t="shared" si="13"/>
        <v>020921</v>
      </c>
      <c r="BL13" s="20" t="s">
        <v>63</v>
      </c>
      <c r="BM13" s="20" t="s">
        <v>86</v>
      </c>
      <c r="BN13" s="20" t="str">
        <f t="shared" si="14"/>
        <v>0000000000007908</v>
      </c>
      <c r="BO13" s="20" t="str">
        <f t="shared" si="15"/>
        <v>0000000000007956</v>
      </c>
      <c r="BP13" s="20" t="s">
        <v>77</v>
      </c>
      <c r="BQ13" s="20" t="s">
        <v>67</v>
      </c>
      <c r="BR13" s="23" t="str">
        <f t="shared" si="16"/>
        <v>20210902</v>
      </c>
      <c r="BS13" s="20" t="str">
        <f t="shared" si="17"/>
        <v>000000000048</v>
      </c>
      <c r="BT13" s="20" t="s">
        <v>592</v>
      </c>
      <c r="BU13" s="20" t="s">
        <v>77</v>
      </c>
      <c r="BV13" s="20" t="s">
        <v>1115</v>
      </c>
      <c r="BW13" s="34" t="s">
        <v>457</v>
      </c>
      <c r="BX13" s="23" t="str">
        <f t="shared" si="18"/>
        <v>20210902</v>
      </c>
      <c r="BY13" s="20" t="s">
        <v>676</v>
      </c>
      <c r="BZ13" s="27" t="str">
        <f t="shared" si="19"/>
        <v xml:space="preserve">00000120210901MONEXT     </v>
      </c>
      <c r="CA13" s="20" t="str">
        <f t="shared" si="20"/>
        <v>000000016000+</v>
      </c>
      <c r="CB13" s="20" t="str">
        <f t="shared" si="21"/>
        <v>000000008000+</v>
      </c>
      <c r="CC13" s="20" t="str">
        <f t="shared" si="22"/>
        <v>000000008000+</v>
      </c>
      <c r="CD13" s="20" t="str">
        <f t="shared" si="23"/>
        <v xml:space="preserve"> </v>
      </c>
      <c r="CE13" s="20" t="str">
        <f t="shared" si="24"/>
        <v>P</v>
      </c>
      <c r="CF13" s="20" t="str">
        <f t="shared" si="25"/>
        <v>HUE</v>
      </c>
      <c r="CG13" s="20">
        <f>VLOOKUP(G13,'Listes déroulantes'!G:K,5,FALSE)</f>
        <v>4101181</v>
      </c>
      <c r="CH13" s="20" t="str">
        <f>VLOOKUP(G13,'Listes déroulantes'!G:L,6,FALSE)</f>
        <v xml:space="preserve">VAD  </v>
      </c>
      <c r="CI13" s="20" t="s">
        <v>232</v>
      </c>
      <c r="CJ13" s="20" t="s">
        <v>592</v>
      </c>
      <c r="CK13" s="28" t="s">
        <v>240</v>
      </c>
    </row>
    <row r="14" spans="1:89" s="22" customFormat="1" x14ac:dyDescent="0.3">
      <c r="A14" s="46" t="s">
        <v>911</v>
      </c>
      <c r="B14" s="46" t="s">
        <v>796</v>
      </c>
      <c r="C14" s="39" t="str">
        <f t="shared" si="0"/>
        <v xml:space="preserve">14000000X01702817028XATRI    000021702892282513264KHYODHNJ313572021090160929700180001 00000000000035009782TI I           af2342567937FAC2021090227 AVENUE DE LA CROI19256CM_16_RMFEC         000000000000     17028922822829306013793001      9256026                                        978020000000000003493                     CM_16_RMFEC PDP         0209210000001561700000000000034790000000000003500     20210902000000000021             0000646432165461313564612021090200000600000120210901MONEXT     000000007000+000000004000+000000004000+DEHUE4101162PDP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4" s="20" t="s">
        <v>299</v>
      </c>
      <c r="E14" s="94">
        <v>44441</v>
      </c>
      <c r="F14" s="20" t="s">
        <v>261</v>
      </c>
      <c r="G14" s="20" t="s">
        <v>1256</v>
      </c>
      <c r="H14" s="21">
        <v>35</v>
      </c>
      <c r="I14" s="21">
        <v>0.21</v>
      </c>
      <c r="J14" s="21">
        <v>7.0000000000000007E-2</v>
      </c>
      <c r="K14" s="21">
        <v>0.04</v>
      </c>
      <c r="L14" s="21">
        <v>0.04</v>
      </c>
      <c r="M14" s="111">
        <v>0.8</v>
      </c>
      <c r="N14" s="20" t="s">
        <v>667</v>
      </c>
      <c r="O14" s="20" t="s">
        <v>666</v>
      </c>
      <c r="P14" s="42" t="s">
        <v>363</v>
      </c>
      <c r="Q14" s="46" t="s">
        <v>242</v>
      </c>
      <c r="R14" s="20" t="s">
        <v>62</v>
      </c>
      <c r="S14" s="20" t="s">
        <v>63</v>
      </c>
      <c r="T14" s="20" t="str">
        <f t="shared" si="7"/>
        <v>X0</v>
      </c>
      <c r="U14" s="20" t="s">
        <v>65</v>
      </c>
      <c r="V14" s="20" t="s">
        <v>65</v>
      </c>
      <c r="W14" s="20" t="s">
        <v>66</v>
      </c>
      <c r="X14" s="20" t="s">
        <v>91</v>
      </c>
      <c r="Y14" s="20" t="s">
        <v>67</v>
      </c>
      <c r="Z14" s="20" t="s">
        <v>68</v>
      </c>
      <c r="AA14" s="20" t="s">
        <v>68</v>
      </c>
      <c r="AB14" s="20" t="s">
        <v>69</v>
      </c>
      <c r="AC14" s="20" t="s">
        <v>65</v>
      </c>
      <c r="AD14" s="20" t="s">
        <v>70</v>
      </c>
      <c r="AE14" s="31" t="s">
        <v>517</v>
      </c>
      <c r="AF14" s="23" t="str">
        <f t="shared" si="8"/>
        <v>20210901</v>
      </c>
      <c r="AG14" s="20" t="str">
        <f>VLOOKUP(G14,'Listes déroulantes'!G:I,3,FALSE)</f>
        <v xml:space="preserve">60929700180001 </v>
      </c>
      <c r="AH14" s="24" t="str">
        <f t="shared" si="9"/>
        <v>0000000000003500</v>
      </c>
      <c r="AI14" s="20" t="s">
        <v>72</v>
      </c>
      <c r="AJ14" s="20" t="s">
        <v>69</v>
      </c>
      <c r="AK14" s="20" t="s">
        <v>503</v>
      </c>
      <c r="AL14" s="20" t="str">
        <f t="shared" si="10"/>
        <v>I</v>
      </c>
      <c r="AM14" s="27" t="s">
        <v>557</v>
      </c>
      <c r="AN14" s="20" t="s">
        <v>92</v>
      </c>
      <c r="AO14" s="23" t="str">
        <f t="shared" si="11"/>
        <v>20210902</v>
      </c>
      <c r="AP14" s="20" t="str">
        <f>VLOOKUP(G14,'Listes déroulantes'!G:O,9,FALSE)</f>
        <v>27 AVENUE DE LA CROI</v>
      </c>
      <c r="AQ14" s="20" t="s">
        <v>806</v>
      </c>
      <c r="AR14" s="20">
        <v>256</v>
      </c>
      <c r="AS14" s="20" t="str">
        <f>VLOOKUP(G14,'Listes déroulantes'!G:H,2,FALSE)</f>
        <v xml:space="preserve">CM_16_RMFEC         </v>
      </c>
      <c r="AT14" s="28" t="s">
        <v>76</v>
      </c>
      <c r="AU14" s="20" t="s">
        <v>67</v>
      </c>
      <c r="AV14" s="20" t="s">
        <v>77</v>
      </c>
      <c r="AW14" s="20" t="s">
        <v>65</v>
      </c>
      <c r="AX14" s="20" t="s">
        <v>70</v>
      </c>
      <c r="AY14" s="20" t="str">
        <f>VLOOKUP(G14,'Listes déroulantes'!G:N,8,FALSE)</f>
        <v>28293060137</v>
      </c>
      <c r="AZ14" s="20" t="s">
        <v>78</v>
      </c>
      <c r="BA14" s="28" t="s">
        <v>509</v>
      </c>
      <c r="BB14" s="20" t="s">
        <v>79</v>
      </c>
      <c r="BC14" s="20" t="str">
        <f>VLOOKUP(G14,'Listes déroulantes'!G:J,4,FALSE)</f>
        <v xml:space="preserve">9256026   </v>
      </c>
      <c r="BD14" s="20" t="s">
        <v>73</v>
      </c>
      <c r="BE14" s="20" t="s">
        <v>81</v>
      </c>
      <c r="BF14" s="20" t="s">
        <v>72</v>
      </c>
      <c r="BG14" s="20" t="s">
        <v>82</v>
      </c>
      <c r="BH14" s="20" t="str">
        <f t="shared" si="12"/>
        <v>0000000000003493</v>
      </c>
      <c r="BI14" s="20" t="s">
        <v>83</v>
      </c>
      <c r="BJ14" s="20" t="str">
        <f>VLOOKUP(G14,'Listes déroulantes'!G:M,7,FALSE)</f>
        <v xml:space="preserve">CM_16_RMFEC PDP         </v>
      </c>
      <c r="BK14" s="20" t="str">
        <f t="shared" si="13"/>
        <v>020921</v>
      </c>
      <c r="BL14" s="20" t="s">
        <v>63</v>
      </c>
      <c r="BM14" s="20" t="s">
        <v>86</v>
      </c>
      <c r="BN14" s="20" t="str">
        <f t="shared" si="14"/>
        <v>0000000000003479</v>
      </c>
      <c r="BO14" s="20" t="str">
        <f t="shared" si="15"/>
        <v>0000000000003500</v>
      </c>
      <c r="BP14" s="20" t="s">
        <v>77</v>
      </c>
      <c r="BQ14" s="20" t="s">
        <v>67</v>
      </c>
      <c r="BR14" s="23" t="str">
        <f t="shared" si="16"/>
        <v>20210902</v>
      </c>
      <c r="BS14" s="20" t="str">
        <f t="shared" si="17"/>
        <v>000000000021</v>
      </c>
      <c r="BT14" s="20" t="s">
        <v>592</v>
      </c>
      <c r="BU14" s="20" t="s">
        <v>77</v>
      </c>
      <c r="BV14" s="20" t="s">
        <v>1116</v>
      </c>
      <c r="BW14" s="34" t="s">
        <v>457</v>
      </c>
      <c r="BX14" s="23" t="str">
        <f t="shared" si="18"/>
        <v>20210902</v>
      </c>
      <c r="BY14" s="20" t="s">
        <v>677</v>
      </c>
      <c r="BZ14" s="27" t="str">
        <f t="shared" si="19"/>
        <v xml:space="preserve">00000120210901MONEXT     </v>
      </c>
      <c r="CA14" s="20" t="str">
        <f t="shared" si="20"/>
        <v>000000007000+</v>
      </c>
      <c r="CB14" s="20" t="str">
        <f t="shared" si="21"/>
        <v>000000004000+</v>
      </c>
      <c r="CC14" s="20" t="str">
        <f t="shared" si="22"/>
        <v>000000004000+</v>
      </c>
      <c r="CD14" s="20" t="str">
        <f t="shared" si="23"/>
        <v>D</v>
      </c>
      <c r="CE14" s="20" t="str">
        <f t="shared" si="24"/>
        <v>E</v>
      </c>
      <c r="CF14" s="20" t="str">
        <f t="shared" si="25"/>
        <v>HUE</v>
      </c>
      <c r="CG14" s="20">
        <f>VLOOKUP(G14,'Listes déroulantes'!G:K,5,FALSE)</f>
        <v>4101162</v>
      </c>
      <c r="CH14" s="20" t="str">
        <f>VLOOKUP(G14,'Listes déroulantes'!G:L,6,FALSE)</f>
        <v xml:space="preserve">PDP  </v>
      </c>
      <c r="CI14" s="20" t="s">
        <v>232</v>
      </c>
      <c r="CJ14" s="20" t="s">
        <v>592</v>
      </c>
      <c r="CK14" s="28" t="s">
        <v>240</v>
      </c>
    </row>
    <row r="15" spans="1:89" s="22" customFormat="1" x14ac:dyDescent="0.3">
      <c r="A15" s="46" t="s">
        <v>912</v>
      </c>
      <c r="B15" s="46" t="s">
        <v>796</v>
      </c>
      <c r="C15" s="39" t="str">
        <f t="shared" si="0"/>
        <v xml:space="preserve">14000000X01702817028XATRI    000021702892282513264KHYODHNJ313582021090160929700180001 00000000000024009782TI I           af2342567938FAC2021090227 AVENUE DE LA CROI20257CM_16_RMFEC         000000000000     17028922822829306013793001      9256026                                        978020000000000002395                     CM_16_RMFEC PDPSC       0209210000001561700000000000023860000000000002400     20210902000000000014             0000746432165461313564612021090200000700000120210901MONEXT     000000005000+000000002000+000000002000+ PFRA4101161PDPSC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5" s="20" t="s">
        <v>299</v>
      </c>
      <c r="E15" s="94">
        <v>44441</v>
      </c>
      <c r="F15" s="20" t="s">
        <v>261</v>
      </c>
      <c r="G15" s="20" t="s">
        <v>1255</v>
      </c>
      <c r="H15" s="21">
        <v>24</v>
      </c>
      <c r="I15" s="21">
        <v>0.14000000000000001</v>
      </c>
      <c r="J15" s="21">
        <v>0.05</v>
      </c>
      <c r="K15" s="21">
        <v>0.02</v>
      </c>
      <c r="L15" s="21">
        <v>0.02</v>
      </c>
      <c r="M15" s="111">
        <v>0.8</v>
      </c>
      <c r="N15" s="20" t="s">
        <v>77</v>
      </c>
      <c r="O15" s="20" t="s">
        <v>665</v>
      </c>
      <c r="P15" s="42" t="s">
        <v>93</v>
      </c>
      <c r="Q15" s="46" t="s">
        <v>243</v>
      </c>
      <c r="R15" s="20" t="s">
        <v>62</v>
      </c>
      <c r="S15" s="20" t="s">
        <v>63</v>
      </c>
      <c r="T15" s="20" t="str">
        <f t="shared" si="7"/>
        <v>X0</v>
      </c>
      <c r="U15" s="20" t="s">
        <v>65</v>
      </c>
      <c r="V15" s="20" t="s">
        <v>65</v>
      </c>
      <c r="W15" s="20" t="s">
        <v>66</v>
      </c>
      <c r="X15" s="20" t="s">
        <v>91</v>
      </c>
      <c r="Y15" s="20" t="s">
        <v>67</v>
      </c>
      <c r="Z15" s="20" t="s">
        <v>68</v>
      </c>
      <c r="AA15" s="20" t="s">
        <v>68</v>
      </c>
      <c r="AB15" s="20" t="s">
        <v>69</v>
      </c>
      <c r="AC15" s="20" t="s">
        <v>65</v>
      </c>
      <c r="AD15" s="20" t="s">
        <v>70</v>
      </c>
      <c r="AE15" s="31" t="s">
        <v>518</v>
      </c>
      <c r="AF15" s="23" t="str">
        <f t="shared" si="8"/>
        <v>20210901</v>
      </c>
      <c r="AG15" s="20" t="str">
        <f>VLOOKUP(G15,'Listes déroulantes'!G:I,3,FALSE)</f>
        <v xml:space="preserve">60929700180001 </v>
      </c>
      <c r="AH15" s="24" t="str">
        <f t="shared" si="9"/>
        <v>0000000000002400</v>
      </c>
      <c r="AI15" s="20" t="s">
        <v>72</v>
      </c>
      <c r="AJ15" s="20" t="s">
        <v>69</v>
      </c>
      <c r="AK15" s="20" t="s">
        <v>503</v>
      </c>
      <c r="AL15" s="20" t="str">
        <f t="shared" si="10"/>
        <v>I</v>
      </c>
      <c r="AM15" s="27" t="s">
        <v>558</v>
      </c>
      <c r="AN15" s="20" t="s">
        <v>92</v>
      </c>
      <c r="AO15" s="23" t="str">
        <f t="shared" si="11"/>
        <v>20210902</v>
      </c>
      <c r="AP15" s="20" t="str">
        <f>VLOOKUP(G15,'Listes déroulantes'!G:O,9,FALSE)</f>
        <v>27 AVENUE DE LA CROI</v>
      </c>
      <c r="AQ15" s="20" t="s">
        <v>807</v>
      </c>
      <c r="AR15" s="20">
        <v>257</v>
      </c>
      <c r="AS15" s="20" t="str">
        <f>VLOOKUP(G15,'Listes déroulantes'!G:H,2,FALSE)</f>
        <v xml:space="preserve">CM_16_RMFEC         </v>
      </c>
      <c r="AT15" s="28" t="s">
        <v>76</v>
      </c>
      <c r="AU15" s="20" t="s">
        <v>67</v>
      </c>
      <c r="AV15" s="20" t="s">
        <v>77</v>
      </c>
      <c r="AW15" s="20" t="s">
        <v>65</v>
      </c>
      <c r="AX15" s="20" t="s">
        <v>70</v>
      </c>
      <c r="AY15" s="20" t="str">
        <f>VLOOKUP(G15,'Listes déroulantes'!G:N,8,FALSE)</f>
        <v>28293060137</v>
      </c>
      <c r="AZ15" s="20" t="s">
        <v>78</v>
      </c>
      <c r="BA15" s="28" t="s">
        <v>509</v>
      </c>
      <c r="BB15" s="20" t="s">
        <v>79</v>
      </c>
      <c r="BC15" s="20" t="str">
        <f>VLOOKUP(G15,'Listes déroulantes'!G:J,4,FALSE)</f>
        <v xml:space="preserve">9256026   </v>
      </c>
      <c r="BD15" s="20" t="s">
        <v>73</v>
      </c>
      <c r="BE15" s="20" t="s">
        <v>81</v>
      </c>
      <c r="BF15" s="20" t="s">
        <v>72</v>
      </c>
      <c r="BG15" s="20" t="s">
        <v>82</v>
      </c>
      <c r="BH15" s="20" t="str">
        <f t="shared" si="12"/>
        <v>0000000000002395</v>
      </c>
      <c r="BI15" s="20" t="s">
        <v>83</v>
      </c>
      <c r="BJ15" s="20" t="str">
        <f>VLOOKUP(G15,'Listes déroulantes'!G:M,7,FALSE)</f>
        <v xml:space="preserve">CM_16_RMFEC PDPSC       </v>
      </c>
      <c r="BK15" s="20" t="str">
        <f t="shared" si="13"/>
        <v>020921</v>
      </c>
      <c r="BL15" s="20" t="s">
        <v>63</v>
      </c>
      <c r="BM15" s="20" t="s">
        <v>86</v>
      </c>
      <c r="BN15" s="20" t="str">
        <f t="shared" si="14"/>
        <v>0000000000002386</v>
      </c>
      <c r="BO15" s="20" t="str">
        <f t="shared" si="15"/>
        <v>0000000000002400</v>
      </c>
      <c r="BP15" s="20" t="s">
        <v>77</v>
      </c>
      <c r="BQ15" s="20" t="s">
        <v>67</v>
      </c>
      <c r="BR15" s="23" t="str">
        <f t="shared" si="16"/>
        <v>20210902</v>
      </c>
      <c r="BS15" s="20" t="str">
        <f t="shared" si="17"/>
        <v>000000000014</v>
      </c>
      <c r="BT15" s="20" t="s">
        <v>592</v>
      </c>
      <c r="BU15" s="20" t="s">
        <v>77</v>
      </c>
      <c r="BV15" s="20" t="s">
        <v>1117</v>
      </c>
      <c r="BW15" s="34" t="s">
        <v>457</v>
      </c>
      <c r="BX15" s="23" t="str">
        <f t="shared" si="18"/>
        <v>20210902</v>
      </c>
      <c r="BY15" s="20" t="s">
        <v>678</v>
      </c>
      <c r="BZ15" s="27" t="str">
        <f t="shared" si="19"/>
        <v xml:space="preserve">00000120210901MONEXT     </v>
      </c>
      <c r="CA15" s="20" t="str">
        <f t="shared" si="20"/>
        <v>000000005000+</v>
      </c>
      <c r="CB15" s="20" t="str">
        <f t="shared" si="21"/>
        <v>000000002000+</v>
      </c>
      <c r="CC15" s="20" t="str">
        <f t="shared" si="22"/>
        <v>000000002000+</v>
      </c>
      <c r="CD15" s="20" t="str">
        <f t="shared" si="23"/>
        <v xml:space="preserve"> </v>
      </c>
      <c r="CE15" s="20" t="str">
        <f t="shared" si="24"/>
        <v>P</v>
      </c>
      <c r="CF15" s="20" t="str">
        <f t="shared" si="25"/>
        <v>FRA</v>
      </c>
      <c r="CG15" s="20">
        <f>VLOOKUP(G15,'Listes déroulantes'!G:K,5,FALSE)</f>
        <v>4101161</v>
      </c>
      <c r="CH15" s="20" t="str">
        <f>VLOOKUP(G15,'Listes déroulantes'!G:L,6,FALSE)</f>
        <v>PDPSC</v>
      </c>
      <c r="CI15" s="20" t="s">
        <v>232</v>
      </c>
      <c r="CJ15" s="20" t="s">
        <v>592</v>
      </c>
      <c r="CK15" s="28" t="s">
        <v>240</v>
      </c>
    </row>
    <row r="16" spans="1:89" s="22" customFormat="1" x14ac:dyDescent="0.3">
      <c r="A16" s="46" t="s">
        <v>913</v>
      </c>
      <c r="B16" s="46" t="s">
        <v>796</v>
      </c>
      <c r="C16" s="39" t="str">
        <f t="shared" si="0"/>
        <v xml:space="preserve">14000000X01702817028XATRI    000021702892282513264KHYODHNJ313592021090160930700180001 00000000000056909782TI I           af2342567939FAC2021090278 RUE DE LA FIGAIRA21258CM_17_RMFEC         000000000000     17028922822829306013893001      9256028                                        978020000000000005679                     CM_17_RMFEC PDP         0209210000001561700000000000056560000000000005690     20210902000000000034             0000846432165461313564612021090200000800000120210901MONEXT     000000011000+000000006000+000000006000+DEHUE4101171PDP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6" s="20" t="s">
        <v>299</v>
      </c>
      <c r="E16" s="94">
        <v>44441</v>
      </c>
      <c r="F16" s="20" t="s">
        <v>261</v>
      </c>
      <c r="G16" s="20" t="s">
        <v>1257</v>
      </c>
      <c r="H16" s="21">
        <v>56.9</v>
      </c>
      <c r="I16" s="21">
        <v>0.34</v>
      </c>
      <c r="J16" s="21">
        <v>0.11</v>
      </c>
      <c r="K16" s="21">
        <v>0.06</v>
      </c>
      <c r="L16" s="21">
        <v>0.06</v>
      </c>
      <c r="M16" s="111">
        <v>0.8</v>
      </c>
      <c r="N16" s="20" t="s">
        <v>667</v>
      </c>
      <c r="O16" s="20" t="s">
        <v>666</v>
      </c>
      <c r="P16" s="42" t="s">
        <v>363</v>
      </c>
      <c r="Q16" s="46" t="s">
        <v>244</v>
      </c>
      <c r="R16" s="20" t="s">
        <v>62</v>
      </c>
      <c r="S16" s="20" t="s">
        <v>63</v>
      </c>
      <c r="T16" s="20" t="str">
        <f t="shared" si="7"/>
        <v>X0</v>
      </c>
      <c r="U16" s="20" t="s">
        <v>65</v>
      </c>
      <c r="V16" s="20" t="s">
        <v>65</v>
      </c>
      <c r="W16" s="20" t="s">
        <v>66</v>
      </c>
      <c r="X16" s="20" t="s">
        <v>91</v>
      </c>
      <c r="Y16" s="20" t="s">
        <v>67</v>
      </c>
      <c r="Z16" s="20" t="s">
        <v>68</v>
      </c>
      <c r="AA16" s="20" t="s">
        <v>68</v>
      </c>
      <c r="AB16" s="20" t="s">
        <v>69</v>
      </c>
      <c r="AC16" s="20" t="s">
        <v>65</v>
      </c>
      <c r="AD16" s="20" t="s">
        <v>70</v>
      </c>
      <c r="AE16" s="31" t="s">
        <v>519</v>
      </c>
      <c r="AF16" s="23" t="str">
        <f t="shared" si="8"/>
        <v>20210901</v>
      </c>
      <c r="AG16" s="20" t="str">
        <f>VLOOKUP(G16,'Listes déroulantes'!G:I,3,FALSE)</f>
        <v xml:space="preserve">60930700180001 </v>
      </c>
      <c r="AH16" s="24" t="str">
        <f t="shared" si="9"/>
        <v>0000000000005690</v>
      </c>
      <c r="AI16" s="20" t="s">
        <v>72</v>
      </c>
      <c r="AJ16" s="20" t="s">
        <v>69</v>
      </c>
      <c r="AK16" s="20" t="s">
        <v>503</v>
      </c>
      <c r="AL16" s="20" t="str">
        <f t="shared" si="10"/>
        <v>I</v>
      </c>
      <c r="AM16" s="27" t="s">
        <v>559</v>
      </c>
      <c r="AN16" s="20" t="s">
        <v>92</v>
      </c>
      <c r="AO16" s="23" t="str">
        <f t="shared" si="11"/>
        <v>20210902</v>
      </c>
      <c r="AP16" s="20" t="str">
        <f>VLOOKUP(G16,'Listes déroulantes'!G:O,9,FALSE)</f>
        <v>78 RUE DE LA FIGAIRA</v>
      </c>
      <c r="AQ16" s="20" t="s">
        <v>808</v>
      </c>
      <c r="AR16" s="20">
        <v>258</v>
      </c>
      <c r="AS16" s="20" t="str">
        <f>VLOOKUP(G16,'Listes déroulantes'!G:H,2,FALSE)</f>
        <v xml:space="preserve">CM_17_RMFEC         </v>
      </c>
      <c r="AT16" s="28" t="s">
        <v>76</v>
      </c>
      <c r="AU16" s="20" t="s">
        <v>67</v>
      </c>
      <c r="AV16" s="20" t="s">
        <v>77</v>
      </c>
      <c r="AW16" s="20" t="s">
        <v>65</v>
      </c>
      <c r="AX16" s="20" t="s">
        <v>70</v>
      </c>
      <c r="AY16" s="20" t="str">
        <f>VLOOKUP(G16,'Listes déroulantes'!G:N,8,FALSE)</f>
        <v>28293060138</v>
      </c>
      <c r="AZ16" s="20" t="s">
        <v>78</v>
      </c>
      <c r="BA16" s="28" t="s">
        <v>509</v>
      </c>
      <c r="BB16" s="20" t="s">
        <v>79</v>
      </c>
      <c r="BC16" s="20" t="str">
        <f>VLOOKUP(G16,'Listes déroulantes'!G:J,4,FALSE)</f>
        <v xml:space="preserve">9256028   </v>
      </c>
      <c r="BD16" s="20" t="s">
        <v>73</v>
      </c>
      <c r="BE16" s="20" t="s">
        <v>81</v>
      </c>
      <c r="BF16" s="20" t="s">
        <v>72</v>
      </c>
      <c r="BG16" s="20" t="s">
        <v>82</v>
      </c>
      <c r="BH16" s="20" t="str">
        <f t="shared" si="12"/>
        <v>0000000000005679</v>
      </c>
      <c r="BI16" s="20" t="s">
        <v>83</v>
      </c>
      <c r="BJ16" s="20" t="str">
        <f>VLOOKUP(G16,'Listes déroulantes'!G:M,7,FALSE)</f>
        <v xml:space="preserve">CM_17_RMFEC PDP         </v>
      </c>
      <c r="BK16" s="20" t="str">
        <f t="shared" si="13"/>
        <v>020921</v>
      </c>
      <c r="BL16" s="20" t="s">
        <v>63</v>
      </c>
      <c r="BM16" s="20" t="s">
        <v>86</v>
      </c>
      <c r="BN16" s="20" t="str">
        <f t="shared" si="14"/>
        <v>0000000000005656</v>
      </c>
      <c r="BO16" s="20" t="str">
        <f t="shared" si="15"/>
        <v>0000000000005690</v>
      </c>
      <c r="BP16" s="20" t="s">
        <v>77</v>
      </c>
      <c r="BQ16" s="20" t="s">
        <v>67</v>
      </c>
      <c r="BR16" s="23" t="str">
        <f t="shared" si="16"/>
        <v>20210902</v>
      </c>
      <c r="BS16" s="20" t="str">
        <f t="shared" si="17"/>
        <v>000000000034</v>
      </c>
      <c r="BT16" s="20" t="s">
        <v>592</v>
      </c>
      <c r="BU16" s="20" t="s">
        <v>77</v>
      </c>
      <c r="BV16" s="20" t="s">
        <v>1118</v>
      </c>
      <c r="BW16" s="34" t="s">
        <v>457</v>
      </c>
      <c r="BX16" s="23" t="str">
        <f t="shared" si="18"/>
        <v>20210902</v>
      </c>
      <c r="BY16" s="20" t="s">
        <v>679</v>
      </c>
      <c r="BZ16" s="27" t="str">
        <f t="shared" si="19"/>
        <v xml:space="preserve">00000120210901MONEXT     </v>
      </c>
      <c r="CA16" s="20" t="str">
        <f t="shared" si="20"/>
        <v>000000011000+</v>
      </c>
      <c r="CB16" s="20" t="str">
        <f t="shared" si="21"/>
        <v>000000006000+</v>
      </c>
      <c r="CC16" s="20" t="str">
        <f t="shared" si="22"/>
        <v>000000006000+</v>
      </c>
      <c r="CD16" s="20" t="str">
        <f t="shared" si="23"/>
        <v>D</v>
      </c>
      <c r="CE16" s="20" t="str">
        <f t="shared" si="24"/>
        <v>E</v>
      </c>
      <c r="CF16" s="20" t="str">
        <f t="shared" si="25"/>
        <v>HUE</v>
      </c>
      <c r="CG16" s="20">
        <f>VLOOKUP(G16,'Listes déroulantes'!G:K,5,FALSE)</f>
        <v>4101171</v>
      </c>
      <c r="CH16" s="20" t="str">
        <f>VLOOKUP(G16,'Listes déroulantes'!G:L,6,FALSE)</f>
        <v xml:space="preserve">PDP  </v>
      </c>
      <c r="CI16" s="20" t="s">
        <v>232</v>
      </c>
      <c r="CJ16" s="20" t="s">
        <v>592</v>
      </c>
      <c r="CK16" s="28" t="s">
        <v>240</v>
      </c>
    </row>
    <row r="17" spans="1:89" s="22" customFormat="1" x14ac:dyDescent="0.3">
      <c r="A17" s="46" t="s">
        <v>914</v>
      </c>
      <c r="B17" s="46" t="s">
        <v>796</v>
      </c>
      <c r="C17" s="39" t="str">
        <f t="shared" si="0"/>
        <v xml:space="preserve">14000000X01702817028XATRI    000021702892282513264KHYODHNJ313602021090160931700180001 00000000000045009782TI I           af2342567940FAC2021090216 RUE DE LA CANTAPE22259CM_18_RMFEC         000000000000     17028922822829306013993001      9256030                                        978020000000000004491                     CM_18_RMFEC VAD         0209210000001561700000000000044730000000000004500     20210902000000000027             0000946432165461313564612021090200000900000120210901MONEXT     000000009000+000000005000+000000005000+DEHUE4101181VAD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7" s="20" t="s">
        <v>299</v>
      </c>
      <c r="E17" s="94">
        <v>44441</v>
      </c>
      <c r="F17" s="20" t="s">
        <v>261</v>
      </c>
      <c r="G17" s="20" t="s">
        <v>1259</v>
      </c>
      <c r="H17" s="21">
        <v>45</v>
      </c>
      <c r="I17" s="21">
        <v>0.27</v>
      </c>
      <c r="J17" s="21">
        <v>0.09</v>
      </c>
      <c r="K17" s="21">
        <v>0.05</v>
      </c>
      <c r="L17" s="21">
        <v>0.05</v>
      </c>
      <c r="M17" s="111">
        <v>0.8</v>
      </c>
      <c r="N17" s="20" t="s">
        <v>667</v>
      </c>
      <c r="O17" s="20" t="s">
        <v>666</v>
      </c>
      <c r="P17" s="42" t="s">
        <v>363</v>
      </c>
      <c r="Q17" s="46" t="s">
        <v>245</v>
      </c>
      <c r="R17" s="20" t="s">
        <v>62</v>
      </c>
      <c r="S17" s="20" t="s">
        <v>63</v>
      </c>
      <c r="T17" s="20" t="str">
        <f t="shared" si="7"/>
        <v>X0</v>
      </c>
      <c r="U17" s="20" t="s">
        <v>65</v>
      </c>
      <c r="V17" s="20" t="s">
        <v>65</v>
      </c>
      <c r="W17" s="20" t="s">
        <v>66</v>
      </c>
      <c r="X17" s="20" t="s">
        <v>91</v>
      </c>
      <c r="Y17" s="20" t="s">
        <v>67</v>
      </c>
      <c r="Z17" s="20" t="s">
        <v>68</v>
      </c>
      <c r="AA17" s="20" t="s">
        <v>68</v>
      </c>
      <c r="AB17" s="20" t="s">
        <v>69</v>
      </c>
      <c r="AC17" s="20" t="s">
        <v>65</v>
      </c>
      <c r="AD17" s="20" t="s">
        <v>70</v>
      </c>
      <c r="AE17" s="31" t="s">
        <v>520</v>
      </c>
      <c r="AF17" s="23" t="str">
        <f t="shared" si="8"/>
        <v>20210901</v>
      </c>
      <c r="AG17" s="20" t="str">
        <f>VLOOKUP(G17,'Listes déroulantes'!G:I,3,FALSE)</f>
        <v xml:space="preserve">60931700180001 </v>
      </c>
      <c r="AH17" s="24" t="str">
        <f t="shared" si="9"/>
        <v>0000000000004500</v>
      </c>
      <c r="AI17" s="20" t="s">
        <v>72</v>
      </c>
      <c r="AJ17" s="20" t="s">
        <v>69</v>
      </c>
      <c r="AK17" s="20" t="s">
        <v>503</v>
      </c>
      <c r="AL17" s="20" t="str">
        <f t="shared" si="10"/>
        <v>I</v>
      </c>
      <c r="AM17" s="27" t="s">
        <v>560</v>
      </c>
      <c r="AN17" s="20" t="s">
        <v>92</v>
      </c>
      <c r="AO17" s="23" t="str">
        <f t="shared" si="11"/>
        <v>20210902</v>
      </c>
      <c r="AP17" s="20" t="str">
        <f>VLOOKUP(G17,'Listes déroulantes'!G:O,9,FALSE)</f>
        <v>16 RUE DE LA CANTAPE</v>
      </c>
      <c r="AQ17" s="20" t="s">
        <v>809</v>
      </c>
      <c r="AR17" s="20">
        <v>259</v>
      </c>
      <c r="AS17" s="20" t="str">
        <f>VLOOKUP(G17,'Listes déroulantes'!G:H,2,FALSE)</f>
        <v xml:space="preserve">CM_18_RMFEC         </v>
      </c>
      <c r="AT17" s="28" t="s">
        <v>76</v>
      </c>
      <c r="AU17" s="20" t="s">
        <v>67</v>
      </c>
      <c r="AV17" s="20" t="s">
        <v>77</v>
      </c>
      <c r="AW17" s="20" t="s">
        <v>65</v>
      </c>
      <c r="AX17" s="20" t="s">
        <v>70</v>
      </c>
      <c r="AY17" s="20" t="str">
        <f>VLOOKUP(G17,'Listes déroulantes'!G:N,8,FALSE)</f>
        <v>28293060139</v>
      </c>
      <c r="AZ17" s="20" t="s">
        <v>78</v>
      </c>
      <c r="BA17" s="28" t="s">
        <v>509</v>
      </c>
      <c r="BB17" s="20" t="s">
        <v>79</v>
      </c>
      <c r="BC17" s="20" t="str">
        <f>VLOOKUP(G17,'Listes déroulantes'!G:J,4,FALSE)</f>
        <v xml:space="preserve">9256030   </v>
      </c>
      <c r="BD17" s="20" t="s">
        <v>73</v>
      </c>
      <c r="BE17" s="20" t="s">
        <v>81</v>
      </c>
      <c r="BF17" s="20" t="s">
        <v>72</v>
      </c>
      <c r="BG17" s="20" t="s">
        <v>82</v>
      </c>
      <c r="BH17" s="20" t="str">
        <f t="shared" si="12"/>
        <v>0000000000004491</v>
      </c>
      <c r="BI17" s="20" t="s">
        <v>83</v>
      </c>
      <c r="BJ17" s="20" t="str">
        <f>VLOOKUP(G17,'Listes déroulantes'!G:M,7,FALSE)</f>
        <v xml:space="preserve">CM_18_RMFEC VAD         </v>
      </c>
      <c r="BK17" s="20" t="str">
        <f t="shared" si="13"/>
        <v>020921</v>
      </c>
      <c r="BL17" s="20" t="s">
        <v>63</v>
      </c>
      <c r="BM17" s="20" t="s">
        <v>86</v>
      </c>
      <c r="BN17" s="20" t="str">
        <f t="shared" si="14"/>
        <v>0000000000004473</v>
      </c>
      <c r="BO17" s="20" t="str">
        <f t="shared" si="15"/>
        <v>0000000000004500</v>
      </c>
      <c r="BP17" s="20" t="s">
        <v>77</v>
      </c>
      <c r="BQ17" s="20" t="s">
        <v>67</v>
      </c>
      <c r="BR17" s="23" t="str">
        <f t="shared" si="16"/>
        <v>20210902</v>
      </c>
      <c r="BS17" s="20" t="str">
        <f t="shared" si="17"/>
        <v>000000000027</v>
      </c>
      <c r="BT17" s="20" t="s">
        <v>592</v>
      </c>
      <c r="BU17" s="20" t="s">
        <v>77</v>
      </c>
      <c r="BV17" s="20" t="s">
        <v>1119</v>
      </c>
      <c r="BW17" s="34" t="s">
        <v>457</v>
      </c>
      <c r="BX17" s="23" t="str">
        <f t="shared" si="18"/>
        <v>20210902</v>
      </c>
      <c r="BY17" s="20" t="s">
        <v>680</v>
      </c>
      <c r="BZ17" s="27" t="str">
        <f t="shared" si="19"/>
        <v xml:space="preserve">00000120210901MONEXT     </v>
      </c>
      <c r="CA17" s="20" t="str">
        <f t="shared" si="20"/>
        <v>000000009000+</v>
      </c>
      <c r="CB17" s="20" t="str">
        <f t="shared" si="21"/>
        <v>000000005000+</v>
      </c>
      <c r="CC17" s="20" t="str">
        <f t="shared" si="22"/>
        <v>000000005000+</v>
      </c>
      <c r="CD17" s="20" t="str">
        <f t="shared" si="23"/>
        <v>D</v>
      </c>
      <c r="CE17" s="20" t="str">
        <f t="shared" si="24"/>
        <v>E</v>
      </c>
      <c r="CF17" s="20" t="str">
        <f t="shared" si="25"/>
        <v>HUE</v>
      </c>
      <c r="CG17" s="20">
        <f>VLOOKUP(G17,'Listes déroulantes'!G:K,5,FALSE)</f>
        <v>4101181</v>
      </c>
      <c r="CH17" s="20" t="str">
        <f>VLOOKUP(G17,'Listes déroulantes'!G:L,6,FALSE)</f>
        <v xml:space="preserve">VAD  </v>
      </c>
      <c r="CI17" s="20" t="s">
        <v>232</v>
      </c>
      <c r="CJ17" s="20" t="s">
        <v>592</v>
      </c>
      <c r="CK17" s="28" t="s">
        <v>240</v>
      </c>
    </row>
    <row r="18" spans="1:89" s="22" customFormat="1" x14ac:dyDescent="0.3">
      <c r="A18" s="46" t="s">
        <v>915</v>
      </c>
      <c r="B18" s="46" t="s">
        <v>796</v>
      </c>
      <c r="C18" s="39" t="str">
        <f t="shared" si="0"/>
        <v xml:space="preserve">14000000X01702817028XATRI    000021702892282513264KHYODHNJ313612021090160931700180001 00000000000035159782TI I           af2342567941FAC2021090216 RUE DE LA CANTAPE23260CM_18_RMFEC         000000000000     17028922822829306013993001      9256030                                        978020000000000003508                     CM_18_RMFEC VAD         0209210000001561700000000000034940000000000003515     20210902000000000021             0001046432165461313564612021090200001000000120210901MONEXT     000000007000+000000004000+000000004000+ PFRA4101181VAD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8" s="20" t="s">
        <v>299</v>
      </c>
      <c r="E18" s="94">
        <v>44441</v>
      </c>
      <c r="F18" s="20" t="s">
        <v>261</v>
      </c>
      <c r="G18" s="20" t="s">
        <v>1259</v>
      </c>
      <c r="H18" s="21">
        <v>35.15</v>
      </c>
      <c r="I18" s="21">
        <v>0.21</v>
      </c>
      <c r="J18" s="21">
        <v>7.0000000000000007E-2</v>
      </c>
      <c r="K18" s="21">
        <v>0.04</v>
      </c>
      <c r="L18" s="21">
        <v>0.04</v>
      </c>
      <c r="M18" s="111">
        <v>0.8</v>
      </c>
      <c r="N18" s="20" t="s">
        <v>77</v>
      </c>
      <c r="O18" s="20" t="s">
        <v>665</v>
      </c>
      <c r="P18" s="42" t="s">
        <v>93</v>
      </c>
      <c r="Q18" s="46" t="s">
        <v>246</v>
      </c>
      <c r="R18" s="20" t="s">
        <v>62</v>
      </c>
      <c r="S18" s="20" t="s">
        <v>63</v>
      </c>
      <c r="T18" s="20" t="str">
        <f t="shared" si="7"/>
        <v>X0</v>
      </c>
      <c r="U18" s="20" t="s">
        <v>65</v>
      </c>
      <c r="V18" s="20" t="s">
        <v>65</v>
      </c>
      <c r="W18" s="20" t="s">
        <v>66</v>
      </c>
      <c r="X18" s="20" t="s">
        <v>91</v>
      </c>
      <c r="Y18" s="20" t="s">
        <v>67</v>
      </c>
      <c r="Z18" s="20" t="s">
        <v>68</v>
      </c>
      <c r="AA18" s="20" t="s">
        <v>68</v>
      </c>
      <c r="AB18" s="20" t="s">
        <v>69</v>
      </c>
      <c r="AC18" s="20" t="s">
        <v>65</v>
      </c>
      <c r="AD18" s="20" t="s">
        <v>70</v>
      </c>
      <c r="AE18" s="31" t="s">
        <v>521</v>
      </c>
      <c r="AF18" s="23" t="str">
        <f t="shared" si="8"/>
        <v>20210901</v>
      </c>
      <c r="AG18" s="20" t="str">
        <f>VLOOKUP(G18,'Listes déroulantes'!G:I,3,FALSE)</f>
        <v xml:space="preserve">60931700180001 </v>
      </c>
      <c r="AH18" s="24" t="str">
        <f t="shared" si="9"/>
        <v>0000000000003515</v>
      </c>
      <c r="AI18" s="20" t="s">
        <v>72</v>
      </c>
      <c r="AJ18" s="20" t="s">
        <v>69</v>
      </c>
      <c r="AK18" s="20" t="s">
        <v>503</v>
      </c>
      <c r="AL18" s="20" t="str">
        <f t="shared" si="10"/>
        <v>I</v>
      </c>
      <c r="AM18" s="27" t="s">
        <v>561</v>
      </c>
      <c r="AN18" s="20" t="s">
        <v>92</v>
      </c>
      <c r="AO18" s="23" t="str">
        <f t="shared" si="11"/>
        <v>20210902</v>
      </c>
      <c r="AP18" s="20" t="str">
        <f>VLOOKUP(G18,'Listes déroulantes'!G:O,9,FALSE)</f>
        <v>16 RUE DE LA CANTAPE</v>
      </c>
      <c r="AQ18" s="20" t="s">
        <v>810</v>
      </c>
      <c r="AR18" s="20">
        <v>260</v>
      </c>
      <c r="AS18" s="20" t="str">
        <f>VLOOKUP(G18,'Listes déroulantes'!G:H,2,FALSE)</f>
        <v xml:space="preserve">CM_18_RMFEC         </v>
      </c>
      <c r="AT18" s="28" t="s">
        <v>76</v>
      </c>
      <c r="AU18" s="20" t="s">
        <v>67</v>
      </c>
      <c r="AV18" s="20" t="s">
        <v>77</v>
      </c>
      <c r="AW18" s="20" t="s">
        <v>65</v>
      </c>
      <c r="AX18" s="20" t="s">
        <v>70</v>
      </c>
      <c r="AY18" s="20" t="str">
        <f>VLOOKUP(G18,'Listes déroulantes'!G:N,8,FALSE)</f>
        <v>28293060139</v>
      </c>
      <c r="AZ18" s="20" t="s">
        <v>78</v>
      </c>
      <c r="BA18" s="28" t="s">
        <v>509</v>
      </c>
      <c r="BB18" s="20" t="s">
        <v>79</v>
      </c>
      <c r="BC18" s="20" t="str">
        <f>VLOOKUP(G18,'Listes déroulantes'!G:J,4,FALSE)</f>
        <v xml:space="preserve">9256030   </v>
      </c>
      <c r="BD18" s="20" t="s">
        <v>73</v>
      </c>
      <c r="BE18" s="20" t="s">
        <v>81</v>
      </c>
      <c r="BF18" s="20" t="s">
        <v>72</v>
      </c>
      <c r="BG18" s="20" t="s">
        <v>82</v>
      </c>
      <c r="BH18" s="20" t="str">
        <f t="shared" si="12"/>
        <v>0000000000003508</v>
      </c>
      <c r="BI18" s="20" t="s">
        <v>83</v>
      </c>
      <c r="BJ18" s="20" t="str">
        <f>VLOOKUP(G18,'Listes déroulantes'!G:M,7,FALSE)</f>
        <v xml:space="preserve">CM_18_RMFEC VAD         </v>
      </c>
      <c r="BK18" s="20" t="str">
        <f t="shared" si="13"/>
        <v>020921</v>
      </c>
      <c r="BL18" s="20" t="s">
        <v>63</v>
      </c>
      <c r="BM18" s="20" t="s">
        <v>86</v>
      </c>
      <c r="BN18" s="20" t="str">
        <f t="shared" si="14"/>
        <v>0000000000003494</v>
      </c>
      <c r="BO18" s="20" t="str">
        <f t="shared" si="15"/>
        <v>0000000000003515</v>
      </c>
      <c r="BP18" s="20" t="s">
        <v>77</v>
      </c>
      <c r="BQ18" s="20" t="s">
        <v>67</v>
      </c>
      <c r="BR18" s="23" t="str">
        <f t="shared" si="16"/>
        <v>20210902</v>
      </c>
      <c r="BS18" s="20" t="str">
        <f t="shared" si="17"/>
        <v>000000000021</v>
      </c>
      <c r="BT18" s="20" t="s">
        <v>592</v>
      </c>
      <c r="BU18" s="20" t="s">
        <v>77</v>
      </c>
      <c r="BV18" s="20" t="s">
        <v>1120</v>
      </c>
      <c r="BW18" s="34" t="s">
        <v>457</v>
      </c>
      <c r="BX18" s="23" t="str">
        <f t="shared" si="18"/>
        <v>20210902</v>
      </c>
      <c r="BY18" s="20" t="s">
        <v>681</v>
      </c>
      <c r="BZ18" s="27" t="str">
        <f t="shared" si="19"/>
        <v xml:space="preserve">00000120210901MONEXT     </v>
      </c>
      <c r="CA18" s="20" t="str">
        <f t="shared" si="20"/>
        <v>000000007000+</v>
      </c>
      <c r="CB18" s="20" t="str">
        <f t="shared" si="21"/>
        <v>000000004000+</v>
      </c>
      <c r="CC18" s="20" t="str">
        <f t="shared" si="22"/>
        <v>000000004000+</v>
      </c>
      <c r="CD18" s="20" t="str">
        <f t="shared" si="23"/>
        <v xml:space="preserve"> </v>
      </c>
      <c r="CE18" s="20" t="str">
        <f t="shared" si="24"/>
        <v>P</v>
      </c>
      <c r="CF18" s="20" t="str">
        <f t="shared" si="25"/>
        <v>FRA</v>
      </c>
      <c r="CG18" s="20">
        <f>VLOOKUP(G18,'Listes déroulantes'!G:K,5,FALSE)</f>
        <v>4101181</v>
      </c>
      <c r="CH18" s="20" t="str">
        <f>VLOOKUP(G18,'Listes déroulantes'!G:L,6,FALSE)</f>
        <v xml:space="preserve">VAD  </v>
      </c>
      <c r="CI18" s="20" t="s">
        <v>232</v>
      </c>
      <c r="CJ18" s="20" t="s">
        <v>592</v>
      </c>
      <c r="CK18" s="28" t="s">
        <v>240</v>
      </c>
    </row>
    <row r="19" spans="1:89" s="22" customFormat="1" x14ac:dyDescent="0.3">
      <c r="A19" s="46" t="s">
        <v>916</v>
      </c>
      <c r="B19" s="46" t="s">
        <v>797</v>
      </c>
      <c r="C19" s="39" t="str">
        <f t="shared" si="0"/>
        <v>CRE NON ACTIF</v>
      </c>
      <c r="D19" s="20" t="s">
        <v>299</v>
      </c>
      <c r="E19" s="23">
        <v>44369</v>
      </c>
      <c r="F19" s="20" t="s">
        <v>511</v>
      </c>
      <c r="G19" s="20" t="s">
        <v>365</v>
      </c>
      <c r="H19" s="21">
        <v>241</v>
      </c>
      <c r="I19" s="21">
        <v>2.5</v>
      </c>
      <c r="J19" s="21">
        <v>7.0000000000000007E-2</v>
      </c>
      <c r="K19" s="21">
        <v>0.39</v>
      </c>
      <c r="L19" s="21">
        <v>0.05</v>
      </c>
      <c r="M19" s="111">
        <v>0.8</v>
      </c>
      <c r="N19" s="20" t="s">
        <v>668</v>
      </c>
      <c r="O19" s="20" t="s">
        <v>666</v>
      </c>
      <c r="P19" s="42" t="s">
        <v>93</v>
      </c>
      <c r="Q19" s="46" t="s">
        <v>268</v>
      </c>
      <c r="R19" s="20" t="s">
        <v>62</v>
      </c>
      <c r="S19" s="20" t="s">
        <v>63</v>
      </c>
      <c r="T19" s="20" t="str">
        <f t="shared" si="7"/>
        <v>Y0</v>
      </c>
      <c r="U19" s="20" t="s">
        <v>65</v>
      </c>
      <c r="V19" s="20" t="s">
        <v>65</v>
      </c>
      <c r="W19" s="20" t="s">
        <v>66</v>
      </c>
      <c r="X19" s="20" t="s">
        <v>91</v>
      </c>
      <c r="Y19" s="20" t="s">
        <v>67</v>
      </c>
      <c r="Z19" s="20" t="s">
        <v>68</v>
      </c>
      <c r="AA19" s="20" t="s">
        <v>68</v>
      </c>
      <c r="AB19" s="20" t="s">
        <v>69</v>
      </c>
      <c r="AC19" s="20" t="s">
        <v>65</v>
      </c>
      <c r="AD19" s="20" t="s">
        <v>70</v>
      </c>
      <c r="AE19" s="31" t="s">
        <v>522</v>
      </c>
      <c r="AF19" s="23" t="str">
        <f t="shared" si="8"/>
        <v>20210621</v>
      </c>
      <c r="AG19" s="20" t="str">
        <f>VLOOKUP(G19,'Listes déroulantes'!G:I,3,FALSE)</f>
        <v xml:space="preserve">50318500100032 </v>
      </c>
      <c r="AH19" s="24" t="str">
        <f t="shared" si="9"/>
        <v>0000000000024100</v>
      </c>
      <c r="AI19" s="20" t="s">
        <v>72</v>
      </c>
      <c r="AJ19" s="20" t="s">
        <v>69</v>
      </c>
      <c r="AK19" s="20" t="s">
        <v>503</v>
      </c>
      <c r="AL19" s="20" t="str">
        <f t="shared" si="10"/>
        <v>V</v>
      </c>
      <c r="AM19" s="27" t="s">
        <v>562</v>
      </c>
      <c r="AN19" s="20" t="s">
        <v>92</v>
      </c>
      <c r="AO19" s="23" t="str">
        <f t="shared" si="11"/>
        <v>20210622</v>
      </c>
      <c r="AP19" s="20" t="str">
        <f>VLOOKUP(G19,'Listes déroulantes'!G:O,9,FALSE)</f>
        <v>260 RUE CLAUDE NICOL</v>
      </c>
      <c r="AQ19" s="20" t="s">
        <v>811</v>
      </c>
      <c r="AR19" s="20">
        <v>261</v>
      </c>
      <c r="AS19" s="20" t="str">
        <f>VLOOKUP(G19,'Listes déroulantes'!G:H,2,FALSE)</f>
        <v xml:space="preserve">SAS MONEXT          </v>
      </c>
      <c r="AT19" s="28" t="s">
        <v>76</v>
      </c>
      <c r="AU19" s="20" t="s">
        <v>67</v>
      </c>
      <c r="AV19" s="20" t="s">
        <v>77</v>
      </c>
      <c r="AW19" s="20" t="s">
        <v>65</v>
      </c>
      <c r="AX19" s="20" t="s">
        <v>70</v>
      </c>
      <c r="AY19" s="20" t="str">
        <f>VLOOKUP(G19,'Listes déroulantes'!G:N,8,FALSE)</f>
        <v>20289045644</v>
      </c>
      <c r="AZ19" s="20" t="s">
        <v>78</v>
      </c>
      <c r="BA19" s="28" t="s">
        <v>509</v>
      </c>
      <c r="BB19" s="20" t="s">
        <v>79</v>
      </c>
      <c r="BC19" s="20" t="str">
        <f>VLOOKUP(G19,'Listes déroulantes'!G:J,4,FALSE)</f>
        <v xml:space="preserve">9255001   </v>
      </c>
      <c r="BD19" s="20" t="s">
        <v>73</v>
      </c>
      <c r="BE19" s="20" t="s">
        <v>81</v>
      </c>
      <c r="BF19" s="20" t="s">
        <v>72</v>
      </c>
      <c r="BG19" s="20" t="s">
        <v>82</v>
      </c>
      <c r="BH19" s="20" t="str">
        <f t="shared" si="12"/>
        <v>0000000000024093</v>
      </c>
      <c r="BI19" s="20" t="s">
        <v>83</v>
      </c>
      <c r="BJ19" s="20" t="str">
        <f>VLOOKUP(G19,'Listes déroulantes'!G:M,7,FALSE)</f>
        <v xml:space="preserve">MONEXT                  </v>
      </c>
      <c r="BK19" s="20" t="str">
        <f t="shared" si="13"/>
        <v>220621</v>
      </c>
      <c r="BL19" s="20" t="s">
        <v>63</v>
      </c>
      <c r="BM19" s="20" t="s">
        <v>86</v>
      </c>
      <c r="BN19" s="20" t="str">
        <f t="shared" si="14"/>
        <v>0000000000023850</v>
      </c>
      <c r="BO19" s="20" t="str">
        <f t="shared" si="15"/>
        <v>0000000000024100</v>
      </c>
      <c r="BP19" s="20" t="s">
        <v>77</v>
      </c>
      <c r="BQ19" s="20" t="s">
        <v>67</v>
      </c>
      <c r="BR19" s="23" t="str">
        <f t="shared" si="16"/>
        <v>20210622</v>
      </c>
      <c r="BS19" s="20" t="str">
        <f t="shared" si="17"/>
        <v>000000000250</v>
      </c>
      <c r="BT19" s="20" t="s">
        <v>592</v>
      </c>
      <c r="BU19" s="20" t="s">
        <v>77</v>
      </c>
      <c r="BV19" s="20" t="s">
        <v>1121</v>
      </c>
      <c r="BW19" s="34" t="s">
        <v>457</v>
      </c>
      <c r="BX19" s="23" t="str">
        <f t="shared" si="18"/>
        <v>20210622</v>
      </c>
      <c r="BY19" s="20" t="s">
        <v>682</v>
      </c>
      <c r="BZ19" s="27" t="str">
        <f t="shared" si="19"/>
        <v xml:space="preserve">00000120210621MONEXT     </v>
      </c>
      <c r="CA19" s="20" t="str">
        <f t="shared" si="20"/>
        <v>000000007000+</v>
      </c>
      <c r="CB19" s="20" t="str">
        <f t="shared" si="21"/>
        <v>000000039000+</v>
      </c>
      <c r="CC19" s="20" t="str">
        <f t="shared" si="22"/>
        <v>000000005000+</v>
      </c>
      <c r="CD19" s="20" t="str">
        <f t="shared" si="23"/>
        <v>C</v>
      </c>
      <c r="CE19" s="20" t="str">
        <f t="shared" si="24"/>
        <v>E</v>
      </c>
      <c r="CF19" s="20" t="str">
        <f t="shared" si="25"/>
        <v>FRA</v>
      </c>
      <c r="CG19" s="20">
        <f>VLOOKUP(G19,'Listes déroulantes'!G:K,5,FALSE)</f>
        <v>4319211</v>
      </c>
      <c r="CH19" s="20" t="str">
        <f>VLOOKUP(G19,'Listes déroulantes'!G:L,6,FALSE)</f>
        <v xml:space="preserve">PDP  </v>
      </c>
      <c r="CI19" s="20" t="s">
        <v>232</v>
      </c>
      <c r="CJ19" s="20" t="s">
        <v>592</v>
      </c>
      <c r="CK19" s="28" t="s">
        <v>240</v>
      </c>
    </row>
    <row r="20" spans="1:89" s="22" customFormat="1" x14ac:dyDescent="0.3">
      <c r="A20" s="46" t="s">
        <v>917</v>
      </c>
      <c r="B20" s="46" t="s">
        <v>797</v>
      </c>
      <c r="C20" s="39" t="str">
        <f t="shared" si="0"/>
        <v>CRE NON ACTIF</v>
      </c>
      <c r="D20" s="20" t="s">
        <v>299</v>
      </c>
      <c r="E20" s="23">
        <v>44369</v>
      </c>
      <c r="F20" s="20" t="s">
        <v>511</v>
      </c>
      <c r="G20" s="20" t="s">
        <v>365</v>
      </c>
      <c r="H20" s="21">
        <v>242</v>
      </c>
      <c r="I20" s="21">
        <v>2.5</v>
      </c>
      <c r="J20" s="21">
        <v>1</v>
      </c>
      <c r="K20" s="21">
        <v>0.39</v>
      </c>
      <c r="L20" s="21">
        <v>0.05</v>
      </c>
      <c r="M20" s="111">
        <v>0.8</v>
      </c>
      <c r="N20" s="20" t="s">
        <v>668</v>
      </c>
      <c r="O20" s="20" t="s">
        <v>666</v>
      </c>
      <c r="P20" s="42" t="s">
        <v>93</v>
      </c>
      <c r="Q20" s="46" t="s">
        <v>269</v>
      </c>
      <c r="R20" s="20" t="s">
        <v>62</v>
      </c>
      <c r="S20" s="20" t="s">
        <v>63</v>
      </c>
      <c r="T20" s="20" t="str">
        <f t="shared" si="7"/>
        <v>Y0</v>
      </c>
      <c r="U20" s="20" t="s">
        <v>65</v>
      </c>
      <c r="V20" s="20" t="s">
        <v>65</v>
      </c>
      <c r="W20" s="20" t="s">
        <v>66</v>
      </c>
      <c r="X20" s="20" t="s">
        <v>91</v>
      </c>
      <c r="Y20" s="20" t="s">
        <v>67</v>
      </c>
      <c r="Z20" s="20" t="s">
        <v>68</v>
      </c>
      <c r="AA20" s="20" t="s">
        <v>68</v>
      </c>
      <c r="AB20" s="20" t="s">
        <v>69</v>
      </c>
      <c r="AC20" s="20" t="s">
        <v>65</v>
      </c>
      <c r="AD20" s="20" t="s">
        <v>70</v>
      </c>
      <c r="AE20" s="31" t="s">
        <v>523</v>
      </c>
      <c r="AF20" s="23" t="str">
        <f t="shared" si="8"/>
        <v>20210621</v>
      </c>
      <c r="AG20" s="20" t="str">
        <f>VLOOKUP(G20,'Listes déroulantes'!G:I,3,FALSE)</f>
        <v xml:space="preserve">50318500100032 </v>
      </c>
      <c r="AH20" s="24" t="str">
        <f t="shared" si="9"/>
        <v>0000000000024200</v>
      </c>
      <c r="AI20" s="20" t="s">
        <v>72</v>
      </c>
      <c r="AJ20" s="20" t="s">
        <v>69</v>
      </c>
      <c r="AK20" s="20" t="s">
        <v>503</v>
      </c>
      <c r="AL20" s="20" t="str">
        <f t="shared" si="10"/>
        <v>V</v>
      </c>
      <c r="AM20" s="27" t="s">
        <v>563</v>
      </c>
      <c r="AN20" s="20" t="s">
        <v>92</v>
      </c>
      <c r="AO20" s="23" t="str">
        <f t="shared" si="11"/>
        <v>20210622</v>
      </c>
      <c r="AP20" s="20" t="str">
        <f>VLOOKUP(G20,'Listes déroulantes'!G:O,9,FALSE)</f>
        <v>260 RUE CLAUDE NICOL</v>
      </c>
      <c r="AQ20" s="20" t="s">
        <v>812</v>
      </c>
      <c r="AR20" s="20">
        <v>262</v>
      </c>
      <c r="AS20" s="20" t="str">
        <f>VLOOKUP(G20,'Listes déroulantes'!G:H,2,FALSE)</f>
        <v xml:space="preserve">SAS MONEXT          </v>
      </c>
      <c r="AT20" s="28" t="s">
        <v>76</v>
      </c>
      <c r="AU20" s="20" t="s">
        <v>67</v>
      </c>
      <c r="AV20" s="20" t="s">
        <v>77</v>
      </c>
      <c r="AW20" s="20" t="s">
        <v>65</v>
      </c>
      <c r="AX20" s="20" t="s">
        <v>70</v>
      </c>
      <c r="AY20" s="20" t="str">
        <f>VLOOKUP(G20,'Listes déroulantes'!G:N,8,FALSE)</f>
        <v>20289045644</v>
      </c>
      <c r="AZ20" s="20" t="s">
        <v>78</v>
      </c>
      <c r="BA20" s="28" t="s">
        <v>509</v>
      </c>
      <c r="BB20" s="20" t="s">
        <v>79</v>
      </c>
      <c r="BC20" s="20" t="str">
        <f>VLOOKUP(G20,'Listes déroulantes'!G:J,4,FALSE)</f>
        <v xml:space="preserve">9255001   </v>
      </c>
      <c r="BD20" s="20" t="s">
        <v>73</v>
      </c>
      <c r="BE20" s="20" t="s">
        <v>81</v>
      </c>
      <c r="BF20" s="20" t="s">
        <v>72</v>
      </c>
      <c r="BG20" s="20" t="s">
        <v>82</v>
      </c>
      <c r="BH20" s="20" t="str">
        <f t="shared" si="12"/>
        <v>0000000000024100</v>
      </c>
      <c r="BI20" s="20" t="s">
        <v>83</v>
      </c>
      <c r="BJ20" s="20" t="str">
        <f>VLOOKUP(G20,'Listes déroulantes'!G:M,7,FALSE)</f>
        <v xml:space="preserve">MONEXT                  </v>
      </c>
      <c r="BK20" s="20" t="str">
        <f t="shared" si="13"/>
        <v>220621</v>
      </c>
      <c r="BL20" s="20" t="s">
        <v>63</v>
      </c>
      <c r="BM20" s="20" t="s">
        <v>86</v>
      </c>
      <c r="BN20" s="20" t="str">
        <f t="shared" si="14"/>
        <v>0000000000023950</v>
      </c>
      <c r="BO20" s="20" t="str">
        <f t="shared" si="15"/>
        <v>0000000000024200</v>
      </c>
      <c r="BP20" s="20" t="s">
        <v>77</v>
      </c>
      <c r="BQ20" s="20" t="s">
        <v>67</v>
      </c>
      <c r="BR20" s="23" t="str">
        <f t="shared" si="16"/>
        <v>20210622</v>
      </c>
      <c r="BS20" s="20" t="str">
        <f t="shared" si="17"/>
        <v>000000000250</v>
      </c>
      <c r="BT20" s="20" t="s">
        <v>592</v>
      </c>
      <c r="BU20" s="20" t="s">
        <v>77</v>
      </c>
      <c r="BV20" s="20" t="s">
        <v>1122</v>
      </c>
      <c r="BW20" s="34" t="s">
        <v>457</v>
      </c>
      <c r="BX20" s="23" t="str">
        <f t="shared" si="18"/>
        <v>20210622</v>
      </c>
      <c r="BY20" s="20" t="s">
        <v>683</v>
      </c>
      <c r="BZ20" s="27" t="str">
        <f t="shared" si="19"/>
        <v xml:space="preserve">00000120210621MONEXT     </v>
      </c>
      <c r="CA20" s="20" t="str">
        <f t="shared" si="20"/>
        <v>000000100000+</v>
      </c>
      <c r="CB20" s="20" t="str">
        <f t="shared" si="21"/>
        <v>000000039000+</v>
      </c>
      <c r="CC20" s="20" t="str">
        <f t="shared" si="22"/>
        <v>000000005000+</v>
      </c>
      <c r="CD20" s="20" t="str">
        <f t="shared" si="23"/>
        <v>C</v>
      </c>
      <c r="CE20" s="20" t="str">
        <f t="shared" si="24"/>
        <v>E</v>
      </c>
      <c r="CF20" s="20" t="str">
        <f t="shared" si="25"/>
        <v>FRA</v>
      </c>
      <c r="CG20" s="20">
        <f>VLOOKUP(G20,'Listes déroulantes'!G:K,5,FALSE)</f>
        <v>4319211</v>
      </c>
      <c r="CH20" s="20" t="str">
        <f>VLOOKUP(G20,'Listes déroulantes'!G:L,6,FALSE)</f>
        <v xml:space="preserve">PDP  </v>
      </c>
      <c r="CI20" s="20" t="s">
        <v>232</v>
      </c>
      <c r="CJ20" s="20" t="s">
        <v>592</v>
      </c>
      <c r="CK20" s="28" t="s">
        <v>240</v>
      </c>
    </row>
    <row r="21" spans="1:89" s="22" customFormat="1" x14ac:dyDescent="0.3">
      <c r="A21" s="46" t="s">
        <v>918</v>
      </c>
      <c r="B21" s="46" t="s">
        <v>797</v>
      </c>
      <c r="C21" s="39" t="str">
        <f t="shared" si="0"/>
        <v>CRE NON ACTIF</v>
      </c>
      <c r="D21" s="20" t="s">
        <v>299</v>
      </c>
      <c r="E21" s="23">
        <v>44369</v>
      </c>
      <c r="F21" s="20" t="s">
        <v>511</v>
      </c>
      <c r="G21" s="20" t="s">
        <v>365</v>
      </c>
      <c r="H21" s="21">
        <v>243</v>
      </c>
      <c r="I21" s="21">
        <v>2.5</v>
      </c>
      <c r="J21" s="21">
        <v>1</v>
      </c>
      <c r="K21" s="21">
        <v>0.39</v>
      </c>
      <c r="L21" s="21">
        <v>0.05</v>
      </c>
      <c r="M21" s="111">
        <v>0.8</v>
      </c>
      <c r="N21" s="20" t="s">
        <v>668</v>
      </c>
      <c r="O21" s="20" t="s">
        <v>666</v>
      </c>
      <c r="P21" s="42" t="s">
        <v>93</v>
      </c>
      <c r="Q21" s="46" t="s">
        <v>271</v>
      </c>
      <c r="R21" s="20" t="s">
        <v>62</v>
      </c>
      <c r="S21" s="20" t="s">
        <v>63</v>
      </c>
      <c r="T21" s="20" t="str">
        <f t="shared" si="7"/>
        <v>Y0</v>
      </c>
      <c r="U21" s="20" t="s">
        <v>65</v>
      </c>
      <c r="V21" s="20" t="s">
        <v>65</v>
      </c>
      <c r="W21" s="20" t="s">
        <v>66</v>
      </c>
      <c r="X21" s="20" t="s">
        <v>91</v>
      </c>
      <c r="Y21" s="20" t="s">
        <v>67</v>
      </c>
      <c r="Z21" s="20" t="s">
        <v>68</v>
      </c>
      <c r="AA21" s="20" t="s">
        <v>68</v>
      </c>
      <c r="AB21" s="20" t="s">
        <v>69</v>
      </c>
      <c r="AC21" s="20" t="s">
        <v>65</v>
      </c>
      <c r="AD21" s="20" t="s">
        <v>70</v>
      </c>
      <c r="AE21" s="31" t="s">
        <v>524</v>
      </c>
      <c r="AF21" s="23" t="str">
        <f t="shared" si="8"/>
        <v>20210621</v>
      </c>
      <c r="AG21" s="20" t="str">
        <f>VLOOKUP(G21,'Listes déroulantes'!G:I,3,FALSE)</f>
        <v xml:space="preserve">50318500100032 </v>
      </c>
      <c r="AH21" s="24" t="str">
        <f t="shared" si="9"/>
        <v>0000000000024300</v>
      </c>
      <c r="AI21" s="20" t="s">
        <v>72</v>
      </c>
      <c r="AJ21" s="20" t="s">
        <v>69</v>
      </c>
      <c r="AK21" s="20" t="s">
        <v>503</v>
      </c>
      <c r="AL21" s="20" t="str">
        <f t="shared" si="10"/>
        <v>V</v>
      </c>
      <c r="AM21" s="27" t="s">
        <v>564</v>
      </c>
      <c r="AN21" s="20" t="s">
        <v>92</v>
      </c>
      <c r="AO21" s="23" t="str">
        <f t="shared" si="11"/>
        <v>20210622</v>
      </c>
      <c r="AP21" s="20" t="str">
        <f>VLOOKUP(G21,'Listes déroulantes'!G:O,9,FALSE)</f>
        <v>260 RUE CLAUDE NICOL</v>
      </c>
      <c r="AQ21" s="20" t="s">
        <v>813</v>
      </c>
      <c r="AR21" s="20">
        <v>263</v>
      </c>
      <c r="AS21" s="20" t="str">
        <f>VLOOKUP(G21,'Listes déroulantes'!G:H,2,FALSE)</f>
        <v xml:space="preserve">SAS MONEXT          </v>
      </c>
      <c r="AT21" s="28" t="s">
        <v>76</v>
      </c>
      <c r="AU21" s="20" t="s">
        <v>67</v>
      </c>
      <c r="AV21" s="20" t="s">
        <v>77</v>
      </c>
      <c r="AW21" s="20" t="s">
        <v>65</v>
      </c>
      <c r="AX21" s="20" t="s">
        <v>70</v>
      </c>
      <c r="AY21" s="20" t="str">
        <f>VLOOKUP(G21,'Listes déroulantes'!G:N,8,FALSE)</f>
        <v>20289045644</v>
      </c>
      <c r="AZ21" s="20" t="s">
        <v>78</v>
      </c>
      <c r="BA21" s="28" t="s">
        <v>509</v>
      </c>
      <c r="BB21" s="20" t="s">
        <v>79</v>
      </c>
      <c r="BC21" s="20" t="str">
        <f>VLOOKUP(G21,'Listes déroulantes'!G:J,4,FALSE)</f>
        <v xml:space="preserve">9255001   </v>
      </c>
      <c r="BD21" s="20" t="s">
        <v>73</v>
      </c>
      <c r="BE21" s="20" t="s">
        <v>81</v>
      </c>
      <c r="BF21" s="20" t="s">
        <v>72</v>
      </c>
      <c r="BG21" s="20" t="s">
        <v>82</v>
      </c>
      <c r="BH21" s="20" t="str">
        <f t="shared" si="12"/>
        <v>0000000000024200</v>
      </c>
      <c r="BI21" s="20" t="s">
        <v>83</v>
      </c>
      <c r="BJ21" s="20" t="str">
        <f>VLOOKUP(G21,'Listes déroulantes'!G:M,7,FALSE)</f>
        <v xml:space="preserve">MONEXT                  </v>
      </c>
      <c r="BK21" s="20" t="str">
        <f t="shared" si="13"/>
        <v>220621</v>
      </c>
      <c r="BL21" s="20" t="s">
        <v>63</v>
      </c>
      <c r="BM21" s="20" t="s">
        <v>86</v>
      </c>
      <c r="BN21" s="20" t="str">
        <f t="shared" si="14"/>
        <v>0000000000024050</v>
      </c>
      <c r="BO21" s="20" t="str">
        <f t="shared" si="15"/>
        <v>0000000000024300</v>
      </c>
      <c r="BP21" s="20" t="s">
        <v>77</v>
      </c>
      <c r="BQ21" s="20" t="s">
        <v>67</v>
      </c>
      <c r="BR21" s="23" t="str">
        <f t="shared" si="16"/>
        <v>20210622</v>
      </c>
      <c r="BS21" s="20" t="str">
        <f t="shared" si="17"/>
        <v>000000000250</v>
      </c>
      <c r="BT21" s="20" t="s">
        <v>592</v>
      </c>
      <c r="BU21" s="20" t="s">
        <v>77</v>
      </c>
      <c r="BV21" s="20" t="s">
        <v>1123</v>
      </c>
      <c r="BW21" s="34" t="s">
        <v>457</v>
      </c>
      <c r="BX21" s="23" t="str">
        <f t="shared" si="18"/>
        <v>20210622</v>
      </c>
      <c r="BY21" s="20" t="s">
        <v>684</v>
      </c>
      <c r="BZ21" s="27" t="str">
        <f t="shared" si="19"/>
        <v xml:space="preserve">00000120210621MONEXT     </v>
      </c>
      <c r="CA21" s="20" t="str">
        <f t="shared" si="20"/>
        <v>000000100000+</v>
      </c>
      <c r="CB21" s="20" t="str">
        <f t="shared" si="21"/>
        <v>000000039000+</v>
      </c>
      <c r="CC21" s="20" t="str">
        <f t="shared" si="22"/>
        <v>000000005000+</v>
      </c>
      <c r="CD21" s="20" t="str">
        <f t="shared" si="23"/>
        <v>C</v>
      </c>
      <c r="CE21" s="20" t="str">
        <f t="shared" si="24"/>
        <v>E</v>
      </c>
      <c r="CF21" s="20" t="str">
        <f t="shared" si="25"/>
        <v>FRA</v>
      </c>
      <c r="CG21" s="20">
        <f>VLOOKUP(G21,'Listes déroulantes'!G:K,5,FALSE)</f>
        <v>4319211</v>
      </c>
      <c r="CH21" s="20" t="str">
        <f>VLOOKUP(G21,'Listes déroulantes'!G:L,6,FALSE)</f>
        <v xml:space="preserve">PDP  </v>
      </c>
      <c r="CI21" s="20" t="s">
        <v>232</v>
      </c>
      <c r="CJ21" s="20" t="s">
        <v>592</v>
      </c>
      <c r="CK21" s="28" t="s">
        <v>240</v>
      </c>
    </row>
    <row r="22" spans="1:89" s="22" customFormat="1" x14ac:dyDescent="0.3">
      <c r="A22" s="46" t="s">
        <v>919</v>
      </c>
      <c r="B22" s="46" t="s">
        <v>797</v>
      </c>
      <c r="C22" s="39" t="str">
        <f t="shared" si="0"/>
        <v>CRE NON ACTIF</v>
      </c>
      <c r="D22" s="20" t="s">
        <v>299</v>
      </c>
      <c r="E22" s="23">
        <v>44369</v>
      </c>
      <c r="F22" s="20" t="s">
        <v>511</v>
      </c>
      <c r="G22" s="20" t="s">
        <v>365</v>
      </c>
      <c r="H22" s="21">
        <v>244</v>
      </c>
      <c r="I22" s="21">
        <v>2.5</v>
      </c>
      <c r="J22" s="21">
        <v>1</v>
      </c>
      <c r="K22" s="21">
        <v>0.39</v>
      </c>
      <c r="L22" s="21">
        <v>0.05</v>
      </c>
      <c r="M22" s="111">
        <v>0.8</v>
      </c>
      <c r="N22" s="20" t="s">
        <v>668</v>
      </c>
      <c r="O22" s="20" t="s">
        <v>666</v>
      </c>
      <c r="P22" s="42" t="s">
        <v>93</v>
      </c>
      <c r="Q22" s="46" t="s">
        <v>272</v>
      </c>
      <c r="R22" s="20" t="s">
        <v>62</v>
      </c>
      <c r="S22" s="20" t="s">
        <v>63</v>
      </c>
      <c r="T22" s="20" t="str">
        <f t="shared" si="7"/>
        <v>Y0</v>
      </c>
      <c r="U22" s="20" t="s">
        <v>65</v>
      </c>
      <c r="V22" s="20" t="s">
        <v>65</v>
      </c>
      <c r="W22" s="20" t="s">
        <v>66</v>
      </c>
      <c r="X22" s="20" t="s">
        <v>91</v>
      </c>
      <c r="Y22" s="20" t="s">
        <v>67</v>
      </c>
      <c r="Z22" s="20" t="s">
        <v>68</v>
      </c>
      <c r="AA22" s="20" t="s">
        <v>68</v>
      </c>
      <c r="AB22" s="20" t="s">
        <v>69</v>
      </c>
      <c r="AC22" s="20" t="s">
        <v>65</v>
      </c>
      <c r="AD22" s="20" t="s">
        <v>70</v>
      </c>
      <c r="AE22" s="31" t="s">
        <v>525</v>
      </c>
      <c r="AF22" s="23" t="str">
        <f t="shared" si="8"/>
        <v>20210621</v>
      </c>
      <c r="AG22" s="20" t="str">
        <f>VLOOKUP(G22,'Listes déroulantes'!G:I,3,FALSE)</f>
        <v xml:space="preserve">50318500100032 </v>
      </c>
      <c r="AH22" s="24" t="str">
        <f t="shared" si="9"/>
        <v>0000000000024400</v>
      </c>
      <c r="AI22" s="20" t="s">
        <v>72</v>
      </c>
      <c r="AJ22" s="20" t="s">
        <v>69</v>
      </c>
      <c r="AK22" s="20" t="s">
        <v>503</v>
      </c>
      <c r="AL22" s="20" t="str">
        <f t="shared" si="10"/>
        <v>V</v>
      </c>
      <c r="AM22" s="27" t="s">
        <v>565</v>
      </c>
      <c r="AN22" s="20" t="s">
        <v>92</v>
      </c>
      <c r="AO22" s="23" t="str">
        <f t="shared" si="11"/>
        <v>20210622</v>
      </c>
      <c r="AP22" s="20" t="str">
        <f>VLOOKUP(G22,'Listes déroulantes'!G:O,9,FALSE)</f>
        <v>260 RUE CLAUDE NICOL</v>
      </c>
      <c r="AQ22" s="20" t="s">
        <v>814</v>
      </c>
      <c r="AR22" s="20">
        <v>264</v>
      </c>
      <c r="AS22" s="20" t="str">
        <f>VLOOKUP(G22,'Listes déroulantes'!G:H,2,FALSE)</f>
        <v xml:space="preserve">SAS MONEXT          </v>
      </c>
      <c r="AT22" s="28" t="s">
        <v>76</v>
      </c>
      <c r="AU22" s="20" t="s">
        <v>67</v>
      </c>
      <c r="AV22" s="20" t="s">
        <v>77</v>
      </c>
      <c r="AW22" s="20" t="s">
        <v>65</v>
      </c>
      <c r="AX22" s="20" t="s">
        <v>70</v>
      </c>
      <c r="AY22" s="20" t="str">
        <f>VLOOKUP(G22,'Listes déroulantes'!G:N,8,FALSE)</f>
        <v>20289045644</v>
      </c>
      <c r="AZ22" s="20" t="s">
        <v>78</v>
      </c>
      <c r="BA22" s="28" t="s">
        <v>509</v>
      </c>
      <c r="BB22" s="20" t="s">
        <v>79</v>
      </c>
      <c r="BC22" s="20" t="str">
        <f>VLOOKUP(G22,'Listes déroulantes'!G:J,4,FALSE)</f>
        <v xml:space="preserve">9255001   </v>
      </c>
      <c r="BD22" s="20" t="s">
        <v>73</v>
      </c>
      <c r="BE22" s="20" t="s">
        <v>81</v>
      </c>
      <c r="BF22" s="20" t="s">
        <v>72</v>
      </c>
      <c r="BG22" s="20" t="s">
        <v>82</v>
      </c>
      <c r="BH22" s="20" t="str">
        <f t="shared" si="12"/>
        <v>0000000000024300</v>
      </c>
      <c r="BI22" s="20" t="s">
        <v>83</v>
      </c>
      <c r="BJ22" s="20" t="str">
        <f>VLOOKUP(G22,'Listes déroulantes'!G:M,7,FALSE)</f>
        <v xml:space="preserve">MONEXT                  </v>
      </c>
      <c r="BK22" s="20" t="str">
        <f t="shared" si="13"/>
        <v>220621</v>
      </c>
      <c r="BL22" s="20" t="s">
        <v>63</v>
      </c>
      <c r="BM22" s="20" t="s">
        <v>86</v>
      </c>
      <c r="BN22" s="20" t="str">
        <f t="shared" si="14"/>
        <v>0000000000024150</v>
      </c>
      <c r="BO22" s="20" t="str">
        <f t="shared" si="15"/>
        <v>0000000000024400</v>
      </c>
      <c r="BP22" s="20" t="s">
        <v>77</v>
      </c>
      <c r="BQ22" s="20" t="s">
        <v>67</v>
      </c>
      <c r="BR22" s="23" t="str">
        <f t="shared" si="16"/>
        <v>20210622</v>
      </c>
      <c r="BS22" s="20" t="str">
        <f t="shared" si="17"/>
        <v>000000000250</v>
      </c>
      <c r="BT22" s="20" t="s">
        <v>592</v>
      </c>
      <c r="BU22" s="20" t="s">
        <v>77</v>
      </c>
      <c r="BV22" s="20" t="s">
        <v>1124</v>
      </c>
      <c r="BW22" s="34" t="s">
        <v>457</v>
      </c>
      <c r="BX22" s="23" t="str">
        <f t="shared" si="18"/>
        <v>20210622</v>
      </c>
      <c r="BY22" s="20" t="s">
        <v>685</v>
      </c>
      <c r="BZ22" s="27" t="str">
        <f t="shared" si="19"/>
        <v xml:space="preserve">00000120210621MONEXT     </v>
      </c>
      <c r="CA22" s="20" t="str">
        <f t="shared" si="20"/>
        <v>000000100000+</v>
      </c>
      <c r="CB22" s="20" t="str">
        <f t="shared" si="21"/>
        <v>000000039000+</v>
      </c>
      <c r="CC22" s="20" t="str">
        <f t="shared" si="22"/>
        <v>000000005000+</v>
      </c>
      <c r="CD22" s="20" t="str">
        <f t="shared" si="23"/>
        <v>C</v>
      </c>
      <c r="CE22" s="20" t="str">
        <f t="shared" si="24"/>
        <v>E</v>
      </c>
      <c r="CF22" s="20" t="str">
        <f t="shared" si="25"/>
        <v>FRA</v>
      </c>
      <c r="CG22" s="20">
        <f>VLOOKUP(G22,'Listes déroulantes'!G:K,5,FALSE)</f>
        <v>4319211</v>
      </c>
      <c r="CH22" s="20" t="str">
        <f>VLOOKUP(G22,'Listes déroulantes'!G:L,6,FALSE)</f>
        <v xml:space="preserve">PDP  </v>
      </c>
      <c r="CI22" s="20" t="s">
        <v>232</v>
      </c>
      <c r="CJ22" s="20" t="s">
        <v>592</v>
      </c>
      <c r="CK22" s="28" t="s">
        <v>240</v>
      </c>
    </row>
    <row r="23" spans="1:89" s="22" customFormat="1" x14ac:dyDescent="0.3">
      <c r="A23" s="46" t="s">
        <v>920</v>
      </c>
      <c r="B23" s="46" t="s">
        <v>797</v>
      </c>
      <c r="C23" s="39" t="str">
        <f t="shared" si="0"/>
        <v>CRE NON ACTIF</v>
      </c>
      <c r="D23" s="20" t="s">
        <v>299</v>
      </c>
      <c r="E23" s="23">
        <v>44369</v>
      </c>
      <c r="F23" s="20" t="s">
        <v>511</v>
      </c>
      <c r="G23" s="20" t="s">
        <v>365</v>
      </c>
      <c r="H23" s="21">
        <v>245</v>
      </c>
      <c r="I23" s="21">
        <v>2.5</v>
      </c>
      <c r="J23" s="21">
        <v>1</v>
      </c>
      <c r="K23" s="21">
        <v>0.39</v>
      </c>
      <c r="L23" s="21">
        <v>0.05</v>
      </c>
      <c r="M23" s="111">
        <v>0.8</v>
      </c>
      <c r="N23" s="20" t="s">
        <v>668</v>
      </c>
      <c r="O23" s="20" t="s">
        <v>666</v>
      </c>
      <c r="P23" s="42" t="s">
        <v>93</v>
      </c>
      <c r="Q23" s="46" t="s">
        <v>273</v>
      </c>
      <c r="R23" s="20" t="s">
        <v>62</v>
      </c>
      <c r="S23" s="20" t="s">
        <v>63</v>
      </c>
      <c r="T23" s="20" t="str">
        <f t="shared" si="7"/>
        <v>Y0</v>
      </c>
      <c r="U23" s="20" t="s">
        <v>65</v>
      </c>
      <c r="V23" s="20" t="s">
        <v>65</v>
      </c>
      <c r="W23" s="20" t="s">
        <v>66</v>
      </c>
      <c r="X23" s="20" t="s">
        <v>91</v>
      </c>
      <c r="Y23" s="20" t="s">
        <v>67</v>
      </c>
      <c r="Z23" s="20" t="s">
        <v>68</v>
      </c>
      <c r="AA23" s="20" t="s">
        <v>68</v>
      </c>
      <c r="AB23" s="20" t="s">
        <v>69</v>
      </c>
      <c r="AC23" s="20" t="s">
        <v>65</v>
      </c>
      <c r="AD23" s="20" t="s">
        <v>70</v>
      </c>
      <c r="AE23" s="31" t="s">
        <v>526</v>
      </c>
      <c r="AF23" s="23" t="str">
        <f t="shared" si="8"/>
        <v>20210621</v>
      </c>
      <c r="AG23" s="20" t="str">
        <f>VLOOKUP(G23,'Listes déroulantes'!G:I,3,FALSE)</f>
        <v xml:space="preserve">50318500100032 </v>
      </c>
      <c r="AH23" s="24" t="str">
        <f t="shared" si="9"/>
        <v>0000000000024500</v>
      </c>
      <c r="AI23" s="20" t="s">
        <v>72</v>
      </c>
      <c r="AJ23" s="20" t="s">
        <v>69</v>
      </c>
      <c r="AK23" s="20" t="s">
        <v>503</v>
      </c>
      <c r="AL23" s="20" t="str">
        <f t="shared" si="10"/>
        <v>V</v>
      </c>
      <c r="AM23" s="27" t="s">
        <v>566</v>
      </c>
      <c r="AN23" s="20" t="s">
        <v>92</v>
      </c>
      <c r="AO23" s="23" t="str">
        <f t="shared" si="11"/>
        <v>20210622</v>
      </c>
      <c r="AP23" s="20" t="str">
        <f>VLOOKUP(G23,'Listes déroulantes'!G:O,9,FALSE)</f>
        <v>260 RUE CLAUDE NICOL</v>
      </c>
      <c r="AQ23" s="20" t="s">
        <v>815</v>
      </c>
      <c r="AR23" s="20">
        <v>265</v>
      </c>
      <c r="AS23" s="20" t="str">
        <f>VLOOKUP(G23,'Listes déroulantes'!G:H,2,FALSE)</f>
        <v xml:space="preserve">SAS MONEXT          </v>
      </c>
      <c r="AT23" s="28" t="s">
        <v>76</v>
      </c>
      <c r="AU23" s="20" t="s">
        <v>67</v>
      </c>
      <c r="AV23" s="20" t="s">
        <v>77</v>
      </c>
      <c r="AW23" s="20" t="s">
        <v>65</v>
      </c>
      <c r="AX23" s="20" t="s">
        <v>70</v>
      </c>
      <c r="AY23" s="20" t="str">
        <f>VLOOKUP(G23,'Listes déroulantes'!G:N,8,FALSE)</f>
        <v>20289045644</v>
      </c>
      <c r="AZ23" s="20" t="s">
        <v>78</v>
      </c>
      <c r="BA23" s="28" t="s">
        <v>509</v>
      </c>
      <c r="BB23" s="20" t="s">
        <v>79</v>
      </c>
      <c r="BC23" s="20" t="str">
        <f>VLOOKUP(G23,'Listes déroulantes'!G:J,4,FALSE)</f>
        <v xml:space="preserve">9255001   </v>
      </c>
      <c r="BD23" s="20" t="s">
        <v>73</v>
      </c>
      <c r="BE23" s="20" t="s">
        <v>81</v>
      </c>
      <c r="BF23" s="20" t="s">
        <v>72</v>
      </c>
      <c r="BG23" s="20" t="s">
        <v>82</v>
      </c>
      <c r="BH23" s="20" t="str">
        <f t="shared" si="12"/>
        <v>0000000000024400</v>
      </c>
      <c r="BI23" s="20" t="s">
        <v>83</v>
      </c>
      <c r="BJ23" s="20" t="str">
        <f>VLOOKUP(G23,'Listes déroulantes'!G:M,7,FALSE)</f>
        <v xml:space="preserve">MONEXT                  </v>
      </c>
      <c r="BK23" s="20" t="str">
        <f t="shared" si="13"/>
        <v>220621</v>
      </c>
      <c r="BL23" s="20" t="s">
        <v>63</v>
      </c>
      <c r="BM23" s="20" t="s">
        <v>86</v>
      </c>
      <c r="BN23" s="20" t="str">
        <f t="shared" si="14"/>
        <v>0000000000024250</v>
      </c>
      <c r="BO23" s="20" t="str">
        <f t="shared" si="15"/>
        <v>0000000000024500</v>
      </c>
      <c r="BP23" s="20" t="s">
        <v>77</v>
      </c>
      <c r="BQ23" s="20" t="s">
        <v>67</v>
      </c>
      <c r="BR23" s="23" t="str">
        <f t="shared" si="16"/>
        <v>20210622</v>
      </c>
      <c r="BS23" s="20" t="str">
        <f t="shared" si="17"/>
        <v>000000000250</v>
      </c>
      <c r="BT23" s="20" t="s">
        <v>592</v>
      </c>
      <c r="BU23" s="20" t="s">
        <v>77</v>
      </c>
      <c r="BV23" s="20" t="s">
        <v>1125</v>
      </c>
      <c r="BW23" s="34" t="s">
        <v>457</v>
      </c>
      <c r="BX23" s="23" t="str">
        <f t="shared" si="18"/>
        <v>20210622</v>
      </c>
      <c r="BY23" s="20" t="s">
        <v>686</v>
      </c>
      <c r="BZ23" s="27" t="str">
        <f t="shared" si="19"/>
        <v xml:space="preserve">00000120210621MONEXT     </v>
      </c>
      <c r="CA23" s="20" t="str">
        <f t="shared" si="20"/>
        <v>000000100000+</v>
      </c>
      <c r="CB23" s="20" t="str">
        <f t="shared" si="21"/>
        <v>000000039000+</v>
      </c>
      <c r="CC23" s="20" t="str">
        <f t="shared" si="22"/>
        <v>000000005000+</v>
      </c>
      <c r="CD23" s="20" t="str">
        <f t="shared" si="23"/>
        <v>C</v>
      </c>
      <c r="CE23" s="20" t="str">
        <f t="shared" si="24"/>
        <v>E</v>
      </c>
      <c r="CF23" s="20" t="str">
        <f t="shared" si="25"/>
        <v>FRA</v>
      </c>
      <c r="CG23" s="20">
        <f>VLOOKUP(G23,'Listes déroulantes'!G:K,5,FALSE)</f>
        <v>4319211</v>
      </c>
      <c r="CH23" s="20" t="str">
        <f>VLOOKUP(G23,'Listes déroulantes'!G:L,6,FALSE)</f>
        <v xml:space="preserve">PDP  </v>
      </c>
      <c r="CI23" s="20" t="s">
        <v>232</v>
      </c>
      <c r="CJ23" s="20" t="s">
        <v>592</v>
      </c>
      <c r="CK23" s="28" t="s">
        <v>240</v>
      </c>
    </row>
    <row r="24" spans="1:89" s="22" customFormat="1" x14ac:dyDescent="0.3">
      <c r="A24" s="46" t="s">
        <v>921</v>
      </c>
      <c r="B24" s="46" t="s">
        <v>797</v>
      </c>
      <c r="C24" s="39" t="str">
        <f t="shared" si="0"/>
        <v>CRE NON ACTIF</v>
      </c>
      <c r="D24" s="20" t="s">
        <v>299</v>
      </c>
      <c r="E24" s="23">
        <v>44369</v>
      </c>
      <c r="F24" s="20" t="s">
        <v>511</v>
      </c>
      <c r="G24" s="20" t="s">
        <v>365</v>
      </c>
      <c r="H24" s="21">
        <v>246</v>
      </c>
      <c r="I24" s="21">
        <v>2.5</v>
      </c>
      <c r="J24" s="21">
        <v>1</v>
      </c>
      <c r="K24" s="21">
        <v>0.39</v>
      </c>
      <c r="L24" s="21">
        <v>0.05</v>
      </c>
      <c r="M24" s="111">
        <v>0.8</v>
      </c>
      <c r="N24" s="20" t="s">
        <v>668</v>
      </c>
      <c r="O24" s="20" t="s">
        <v>666</v>
      </c>
      <c r="P24" s="42" t="s">
        <v>93</v>
      </c>
      <c r="Q24" s="46" t="s">
        <v>274</v>
      </c>
      <c r="R24" s="20" t="s">
        <v>62</v>
      </c>
      <c r="S24" s="20" t="s">
        <v>63</v>
      </c>
      <c r="T24" s="20" t="str">
        <f t="shared" si="7"/>
        <v>Y0</v>
      </c>
      <c r="U24" s="20" t="s">
        <v>65</v>
      </c>
      <c r="V24" s="20" t="s">
        <v>65</v>
      </c>
      <c r="W24" s="20" t="s">
        <v>66</v>
      </c>
      <c r="X24" s="20" t="s">
        <v>91</v>
      </c>
      <c r="Y24" s="20" t="s">
        <v>67</v>
      </c>
      <c r="Z24" s="20" t="s">
        <v>68</v>
      </c>
      <c r="AA24" s="20" t="s">
        <v>68</v>
      </c>
      <c r="AB24" s="20" t="s">
        <v>69</v>
      </c>
      <c r="AC24" s="20" t="s">
        <v>65</v>
      </c>
      <c r="AD24" s="20" t="s">
        <v>70</v>
      </c>
      <c r="AE24" s="31" t="s">
        <v>527</v>
      </c>
      <c r="AF24" s="23" t="str">
        <f t="shared" si="8"/>
        <v>20210621</v>
      </c>
      <c r="AG24" s="20" t="str">
        <f>VLOOKUP(G24,'Listes déroulantes'!G:I,3,FALSE)</f>
        <v xml:space="preserve">50318500100032 </v>
      </c>
      <c r="AH24" s="24" t="str">
        <f t="shared" si="9"/>
        <v>0000000000024600</v>
      </c>
      <c r="AI24" s="20" t="s">
        <v>72</v>
      </c>
      <c r="AJ24" s="20" t="s">
        <v>69</v>
      </c>
      <c r="AK24" s="20" t="s">
        <v>503</v>
      </c>
      <c r="AL24" s="20" t="str">
        <f t="shared" si="10"/>
        <v>V</v>
      </c>
      <c r="AM24" s="27" t="s">
        <v>567</v>
      </c>
      <c r="AN24" s="20" t="s">
        <v>92</v>
      </c>
      <c r="AO24" s="23" t="str">
        <f t="shared" si="11"/>
        <v>20210622</v>
      </c>
      <c r="AP24" s="20" t="str">
        <f>VLOOKUP(G24,'Listes déroulantes'!G:O,9,FALSE)</f>
        <v>260 RUE CLAUDE NICOL</v>
      </c>
      <c r="AQ24" s="20" t="s">
        <v>816</v>
      </c>
      <c r="AR24" s="20">
        <v>266</v>
      </c>
      <c r="AS24" s="20" t="str">
        <f>VLOOKUP(G24,'Listes déroulantes'!G:H,2,FALSE)</f>
        <v xml:space="preserve">SAS MONEXT          </v>
      </c>
      <c r="AT24" s="28" t="s">
        <v>76</v>
      </c>
      <c r="AU24" s="20" t="s">
        <v>67</v>
      </c>
      <c r="AV24" s="20" t="s">
        <v>77</v>
      </c>
      <c r="AW24" s="20" t="s">
        <v>65</v>
      </c>
      <c r="AX24" s="20" t="s">
        <v>70</v>
      </c>
      <c r="AY24" s="20" t="str">
        <f>VLOOKUP(G24,'Listes déroulantes'!G:N,8,FALSE)</f>
        <v>20289045644</v>
      </c>
      <c r="AZ24" s="20" t="s">
        <v>78</v>
      </c>
      <c r="BA24" s="28" t="s">
        <v>509</v>
      </c>
      <c r="BB24" s="20" t="s">
        <v>79</v>
      </c>
      <c r="BC24" s="20" t="str">
        <f>VLOOKUP(G24,'Listes déroulantes'!G:J,4,FALSE)</f>
        <v xml:space="preserve">9255001   </v>
      </c>
      <c r="BD24" s="20" t="s">
        <v>73</v>
      </c>
      <c r="BE24" s="20" t="s">
        <v>81</v>
      </c>
      <c r="BF24" s="20" t="s">
        <v>72</v>
      </c>
      <c r="BG24" s="20" t="s">
        <v>82</v>
      </c>
      <c r="BH24" s="20" t="str">
        <f t="shared" si="12"/>
        <v>0000000000024500</v>
      </c>
      <c r="BI24" s="20" t="s">
        <v>83</v>
      </c>
      <c r="BJ24" s="20" t="str">
        <f>VLOOKUP(G24,'Listes déroulantes'!G:M,7,FALSE)</f>
        <v xml:space="preserve">MONEXT                  </v>
      </c>
      <c r="BK24" s="20" t="str">
        <f t="shared" si="13"/>
        <v>220621</v>
      </c>
      <c r="BL24" s="20" t="s">
        <v>63</v>
      </c>
      <c r="BM24" s="20" t="s">
        <v>86</v>
      </c>
      <c r="BN24" s="20" t="str">
        <f t="shared" si="14"/>
        <v>0000000000024350</v>
      </c>
      <c r="BO24" s="20" t="str">
        <f t="shared" si="15"/>
        <v>0000000000024600</v>
      </c>
      <c r="BP24" s="20" t="s">
        <v>77</v>
      </c>
      <c r="BQ24" s="20" t="s">
        <v>67</v>
      </c>
      <c r="BR24" s="23" t="str">
        <f t="shared" si="16"/>
        <v>20210622</v>
      </c>
      <c r="BS24" s="20" t="str">
        <f t="shared" si="17"/>
        <v>000000000250</v>
      </c>
      <c r="BT24" s="20" t="s">
        <v>592</v>
      </c>
      <c r="BU24" s="20" t="s">
        <v>77</v>
      </c>
      <c r="BV24" s="20" t="s">
        <v>1126</v>
      </c>
      <c r="BW24" s="34" t="s">
        <v>457</v>
      </c>
      <c r="BX24" s="23" t="str">
        <f t="shared" si="18"/>
        <v>20210622</v>
      </c>
      <c r="BY24" s="20" t="s">
        <v>687</v>
      </c>
      <c r="BZ24" s="27" t="str">
        <f t="shared" si="19"/>
        <v xml:space="preserve">00000120210621MONEXT     </v>
      </c>
      <c r="CA24" s="20" t="str">
        <f t="shared" si="20"/>
        <v>000000100000+</v>
      </c>
      <c r="CB24" s="20" t="str">
        <f t="shared" si="21"/>
        <v>000000039000+</v>
      </c>
      <c r="CC24" s="20" t="str">
        <f t="shared" si="22"/>
        <v>000000005000+</v>
      </c>
      <c r="CD24" s="20" t="str">
        <f t="shared" si="23"/>
        <v>C</v>
      </c>
      <c r="CE24" s="20" t="str">
        <f t="shared" si="24"/>
        <v>E</v>
      </c>
      <c r="CF24" s="20" t="str">
        <f t="shared" si="25"/>
        <v>FRA</v>
      </c>
      <c r="CG24" s="20">
        <f>VLOOKUP(G24,'Listes déroulantes'!G:K,5,FALSE)</f>
        <v>4319211</v>
      </c>
      <c r="CH24" s="20" t="str">
        <f>VLOOKUP(G24,'Listes déroulantes'!G:L,6,FALSE)</f>
        <v xml:space="preserve">PDP  </v>
      </c>
      <c r="CI24" s="20" t="s">
        <v>232</v>
      </c>
      <c r="CJ24" s="20" t="s">
        <v>592</v>
      </c>
      <c r="CK24" s="28" t="s">
        <v>240</v>
      </c>
    </row>
    <row r="25" spans="1:89" s="22" customFormat="1" x14ac:dyDescent="0.3">
      <c r="A25" s="46" t="s">
        <v>922</v>
      </c>
      <c r="B25" s="46" t="s">
        <v>797</v>
      </c>
      <c r="C25" s="39" t="str">
        <f t="shared" si="0"/>
        <v>CRE NON ACTIF</v>
      </c>
      <c r="D25" s="20" t="s">
        <v>299</v>
      </c>
      <c r="E25" s="23">
        <v>44369</v>
      </c>
      <c r="F25" s="20" t="s">
        <v>511</v>
      </c>
      <c r="G25" s="20" t="s">
        <v>365</v>
      </c>
      <c r="H25" s="21">
        <v>247</v>
      </c>
      <c r="I25" s="21">
        <v>2.5</v>
      </c>
      <c r="J25" s="21">
        <v>1</v>
      </c>
      <c r="K25" s="21">
        <v>0.39</v>
      </c>
      <c r="L25" s="21">
        <v>0.05</v>
      </c>
      <c r="M25" s="111">
        <v>0.8</v>
      </c>
      <c r="N25" s="20" t="s">
        <v>668</v>
      </c>
      <c r="O25" s="20" t="s">
        <v>666</v>
      </c>
      <c r="P25" s="42" t="s">
        <v>93</v>
      </c>
      <c r="Q25" s="46" t="s">
        <v>275</v>
      </c>
      <c r="R25" s="20" t="s">
        <v>62</v>
      </c>
      <c r="S25" s="20" t="s">
        <v>63</v>
      </c>
      <c r="T25" s="20" t="str">
        <f t="shared" si="7"/>
        <v>Y0</v>
      </c>
      <c r="U25" s="20" t="s">
        <v>65</v>
      </c>
      <c r="V25" s="20" t="s">
        <v>65</v>
      </c>
      <c r="W25" s="20" t="s">
        <v>66</v>
      </c>
      <c r="X25" s="20" t="s">
        <v>91</v>
      </c>
      <c r="Y25" s="20" t="s">
        <v>67</v>
      </c>
      <c r="Z25" s="20" t="s">
        <v>68</v>
      </c>
      <c r="AA25" s="20" t="s">
        <v>68</v>
      </c>
      <c r="AB25" s="20" t="s">
        <v>69</v>
      </c>
      <c r="AC25" s="20" t="s">
        <v>65</v>
      </c>
      <c r="AD25" s="20" t="s">
        <v>70</v>
      </c>
      <c r="AE25" s="31" t="s">
        <v>528</v>
      </c>
      <c r="AF25" s="23" t="str">
        <f t="shared" si="8"/>
        <v>20210621</v>
      </c>
      <c r="AG25" s="20" t="str">
        <f>VLOOKUP(G25,'Listes déroulantes'!G:I,3,FALSE)</f>
        <v xml:space="preserve">50318500100032 </v>
      </c>
      <c r="AH25" s="24" t="str">
        <f t="shared" si="9"/>
        <v>0000000000024700</v>
      </c>
      <c r="AI25" s="20" t="s">
        <v>72</v>
      </c>
      <c r="AJ25" s="20" t="s">
        <v>69</v>
      </c>
      <c r="AK25" s="20" t="s">
        <v>503</v>
      </c>
      <c r="AL25" s="20" t="str">
        <f t="shared" si="10"/>
        <v>V</v>
      </c>
      <c r="AM25" s="27" t="s">
        <v>568</v>
      </c>
      <c r="AN25" s="20" t="s">
        <v>92</v>
      </c>
      <c r="AO25" s="23" t="str">
        <f t="shared" si="11"/>
        <v>20210622</v>
      </c>
      <c r="AP25" s="20" t="str">
        <f>VLOOKUP(G25,'Listes déroulantes'!G:O,9,FALSE)</f>
        <v>260 RUE CLAUDE NICOL</v>
      </c>
      <c r="AQ25" s="20" t="s">
        <v>817</v>
      </c>
      <c r="AR25" s="20">
        <v>267</v>
      </c>
      <c r="AS25" s="20" t="str">
        <f>VLOOKUP(G25,'Listes déroulantes'!G:H,2,FALSE)</f>
        <v xml:space="preserve">SAS MONEXT          </v>
      </c>
      <c r="AT25" s="28" t="s">
        <v>76</v>
      </c>
      <c r="AU25" s="20" t="s">
        <v>67</v>
      </c>
      <c r="AV25" s="20" t="s">
        <v>77</v>
      </c>
      <c r="AW25" s="20" t="s">
        <v>65</v>
      </c>
      <c r="AX25" s="20" t="s">
        <v>70</v>
      </c>
      <c r="AY25" s="20" t="str">
        <f>VLOOKUP(G25,'Listes déroulantes'!G:N,8,FALSE)</f>
        <v>20289045644</v>
      </c>
      <c r="AZ25" s="20" t="s">
        <v>78</v>
      </c>
      <c r="BA25" s="28" t="s">
        <v>509</v>
      </c>
      <c r="BB25" s="20" t="s">
        <v>79</v>
      </c>
      <c r="BC25" s="20" t="str">
        <f>VLOOKUP(G25,'Listes déroulantes'!G:J,4,FALSE)</f>
        <v xml:space="preserve">9255001   </v>
      </c>
      <c r="BD25" s="20" t="s">
        <v>73</v>
      </c>
      <c r="BE25" s="20" t="s">
        <v>81</v>
      </c>
      <c r="BF25" s="20" t="s">
        <v>72</v>
      </c>
      <c r="BG25" s="20" t="s">
        <v>82</v>
      </c>
      <c r="BH25" s="20" t="str">
        <f t="shared" si="12"/>
        <v>0000000000024600</v>
      </c>
      <c r="BI25" s="20" t="s">
        <v>83</v>
      </c>
      <c r="BJ25" s="20" t="str">
        <f>VLOOKUP(G25,'Listes déroulantes'!G:M,7,FALSE)</f>
        <v xml:space="preserve">MONEXT                  </v>
      </c>
      <c r="BK25" s="20" t="str">
        <f t="shared" si="13"/>
        <v>220621</v>
      </c>
      <c r="BL25" s="20" t="s">
        <v>63</v>
      </c>
      <c r="BM25" s="20" t="s">
        <v>86</v>
      </c>
      <c r="BN25" s="20" t="str">
        <f t="shared" si="14"/>
        <v>0000000000024450</v>
      </c>
      <c r="BO25" s="20" t="str">
        <f t="shared" si="15"/>
        <v>0000000000024700</v>
      </c>
      <c r="BP25" s="20" t="s">
        <v>77</v>
      </c>
      <c r="BQ25" s="20" t="s">
        <v>67</v>
      </c>
      <c r="BR25" s="23" t="str">
        <f t="shared" si="16"/>
        <v>20210622</v>
      </c>
      <c r="BS25" s="20" t="str">
        <f t="shared" si="17"/>
        <v>000000000250</v>
      </c>
      <c r="BT25" s="20" t="s">
        <v>592</v>
      </c>
      <c r="BU25" s="20" t="s">
        <v>77</v>
      </c>
      <c r="BV25" s="20" t="s">
        <v>1127</v>
      </c>
      <c r="BW25" s="34" t="s">
        <v>457</v>
      </c>
      <c r="BX25" s="23" t="str">
        <f t="shared" si="18"/>
        <v>20210622</v>
      </c>
      <c r="BY25" s="20" t="s">
        <v>688</v>
      </c>
      <c r="BZ25" s="27" t="str">
        <f t="shared" si="19"/>
        <v xml:space="preserve">00000120210621MONEXT     </v>
      </c>
      <c r="CA25" s="20" t="str">
        <f t="shared" si="20"/>
        <v>000000100000+</v>
      </c>
      <c r="CB25" s="20" t="str">
        <f t="shared" si="21"/>
        <v>000000039000+</v>
      </c>
      <c r="CC25" s="20" t="str">
        <f t="shared" si="22"/>
        <v>000000005000+</v>
      </c>
      <c r="CD25" s="20" t="str">
        <f t="shared" si="23"/>
        <v>C</v>
      </c>
      <c r="CE25" s="20" t="str">
        <f t="shared" si="24"/>
        <v>E</v>
      </c>
      <c r="CF25" s="20" t="str">
        <f t="shared" si="25"/>
        <v>FRA</v>
      </c>
      <c r="CG25" s="20">
        <f>VLOOKUP(G25,'Listes déroulantes'!G:K,5,FALSE)</f>
        <v>4319211</v>
      </c>
      <c r="CH25" s="20" t="str">
        <f>VLOOKUP(G25,'Listes déroulantes'!G:L,6,FALSE)</f>
        <v xml:space="preserve">PDP  </v>
      </c>
      <c r="CI25" s="20" t="s">
        <v>232</v>
      </c>
      <c r="CJ25" s="20" t="s">
        <v>592</v>
      </c>
      <c r="CK25" s="28" t="s">
        <v>240</v>
      </c>
    </row>
    <row r="26" spans="1:89" s="22" customFormat="1" x14ac:dyDescent="0.3">
      <c r="A26" s="46" t="s">
        <v>923</v>
      </c>
      <c r="B26" s="46" t="s">
        <v>797</v>
      </c>
      <c r="C26" s="39" t="str">
        <f t="shared" si="0"/>
        <v>CRE NON ACTIF</v>
      </c>
      <c r="D26" s="20" t="s">
        <v>299</v>
      </c>
      <c r="E26" s="23">
        <v>44369</v>
      </c>
      <c r="F26" s="20" t="s">
        <v>511</v>
      </c>
      <c r="G26" s="20" t="s">
        <v>365</v>
      </c>
      <c r="H26" s="21">
        <v>248</v>
      </c>
      <c r="I26" s="21">
        <v>2.5</v>
      </c>
      <c r="J26" s="21">
        <v>1</v>
      </c>
      <c r="K26" s="21">
        <v>0.39</v>
      </c>
      <c r="L26" s="21">
        <v>0.05</v>
      </c>
      <c r="M26" s="111">
        <v>0.8</v>
      </c>
      <c r="N26" s="20" t="s">
        <v>668</v>
      </c>
      <c r="O26" s="20" t="s">
        <v>666</v>
      </c>
      <c r="P26" s="42" t="s">
        <v>93</v>
      </c>
      <c r="Q26" s="46" t="s">
        <v>276</v>
      </c>
      <c r="R26" s="20" t="s">
        <v>62</v>
      </c>
      <c r="S26" s="20" t="s">
        <v>63</v>
      </c>
      <c r="T26" s="20" t="str">
        <f t="shared" si="7"/>
        <v>Y0</v>
      </c>
      <c r="U26" s="20" t="s">
        <v>65</v>
      </c>
      <c r="V26" s="20" t="s">
        <v>65</v>
      </c>
      <c r="W26" s="20" t="s">
        <v>66</v>
      </c>
      <c r="X26" s="20" t="s">
        <v>91</v>
      </c>
      <c r="Y26" s="20" t="s">
        <v>67</v>
      </c>
      <c r="Z26" s="20" t="s">
        <v>68</v>
      </c>
      <c r="AA26" s="20" t="s">
        <v>68</v>
      </c>
      <c r="AB26" s="20" t="s">
        <v>69</v>
      </c>
      <c r="AC26" s="20" t="s">
        <v>65</v>
      </c>
      <c r="AD26" s="20" t="s">
        <v>70</v>
      </c>
      <c r="AE26" s="31" t="s">
        <v>529</v>
      </c>
      <c r="AF26" s="23" t="str">
        <f t="shared" si="8"/>
        <v>20210621</v>
      </c>
      <c r="AG26" s="20" t="str">
        <f>VLOOKUP(G26,'Listes déroulantes'!G:I,3,FALSE)</f>
        <v xml:space="preserve">50318500100032 </v>
      </c>
      <c r="AH26" s="24" t="str">
        <f t="shared" si="9"/>
        <v>0000000000024800</v>
      </c>
      <c r="AI26" s="20" t="s">
        <v>72</v>
      </c>
      <c r="AJ26" s="20" t="s">
        <v>69</v>
      </c>
      <c r="AK26" s="20" t="s">
        <v>503</v>
      </c>
      <c r="AL26" s="20" t="str">
        <f t="shared" si="10"/>
        <v>V</v>
      </c>
      <c r="AM26" s="27" t="s">
        <v>569</v>
      </c>
      <c r="AN26" s="20" t="s">
        <v>92</v>
      </c>
      <c r="AO26" s="23" t="str">
        <f t="shared" si="11"/>
        <v>20210622</v>
      </c>
      <c r="AP26" s="20" t="str">
        <f>VLOOKUP(G26,'Listes déroulantes'!G:O,9,FALSE)</f>
        <v>260 RUE CLAUDE NICOL</v>
      </c>
      <c r="AQ26" s="20" t="s">
        <v>818</v>
      </c>
      <c r="AR26" s="20">
        <v>268</v>
      </c>
      <c r="AS26" s="20" t="str">
        <f>VLOOKUP(G26,'Listes déroulantes'!G:H,2,FALSE)</f>
        <v xml:space="preserve">SAS MONEXT          </v>
      </c>
      <c r="AT26" s="28" t="s">
        <v>76</v>
      </c>
      <c r="AU26" s="20" t="s">
        <v>67</v>
      </c>
      <c r="AV26" s="20" t="s">
        <v>77</v>
      </c>
      <c r="AW26" s="20" t="s">
        <v>65</v>
      </c>
      <c r="AX26" s="20" t="s">
        <v>70</v>
      </c>
      <c r="AY26" s="20" t="str">
        <f>VLOOKUP(G26,'Listes déroulantes'!G:N,8,FALSE)</f>
        <v>20289045644</v>
      </c>
      <c r="AZ26" s="20" t="s">
        <v>78</v>
      </c>
      <c r="BA26" s="28" t="s">
        <v>509</v>
      </c>
      <c r="BB26" s="20" t="s">
        <v>79</v>
      </c>
      <c r="BC26" s="20" t="str">
        <f>VLOOKUP(G26,'Listes déroulantes'!G:J,4,FALSE)</f>
        <v xml:space="preserve">9255001   </v>
      </c>
      <c r="BD26" s="20" t="s">
        <v>73</v>
      </c>
      <c r="BE26" s="20" t="s">
        <v>81</v>
      </c>
      <c r="BF26" s="20" t="s">
        <v>72</v>
      </c>
      <c r="BG26" s="20" t="s">
        <v>82</v>
      </c>
      <c r="BH26" s="20" t="str">
        <f t="shared" si="12"/>
        <v>0000000000024700</v>
      </c>
      <c r="BI26" s="20" t="s">
        <v>83</v>
      </c>
      <c r="BJ26" s="20" t="str">
        <f>VLOOKUP(G26,'Listes déroulantes'!G:M,7,FALSE)</f>
        <v xml:space="preserve">MONEXT                  </v>
      </c>
      <c r="BK26" s="20" t="str">
        <f t="shared" si="13"/>
        <v>220621</v>
      </c>
      <c r="BL26" s="20" t="s">
        <v>63</v>
      </c>
      <c r="BM26" s="20" t="s">
        <v>86</v>
      </c>
      <c r="BN26" s="20" t="str">
        <f t="shared" si="14"/>
        <v>0000000000024550</v>
      </c>
      <c r="BO26" s="20" t="str">
        <f t="shared" si="15"/>
        <v>0000000000024800</v>
      </c>
      <c r="BP26" s="20" t="s">
        <v>77</v>
      </c>
      <c r="BQ26" s="20" t="s">
        <v>67</v>
      </c>
      <c r="BR26" s="23" t="str">
        <f t="shared" si="16"/>
        <v>20210622</v>
      </c>
      <c r="BS26" s="20" t="str">
        <f t="shared" si="17"/>
        <v>000000000250</v>
      </c>
      <c r="BT26" s="20" t="s">
        <v>592</v>
      </c>
      <c r="BU26" s="20" t="s">
        <v>77</v>
      </c>
      <c r="BV26" s="20" t="s">
        <v>1128</v>
      </c>
      <c r="BW26" s="34" t="s">
        <v>457</v>
      </c>
      <c r="BX26" s="23" t="str">
        <f t="shared" si="18"/>
        <v>20210622</v>
      </c>
      <c r="BY26" s="20" t="s">
        <v>689</v>
      </c>
      <c r="BZ26" s="27" t="str">
        <f t="shared" si="19"/>
        <v xml:space="preserve">00000120210621MONEXT     </v>
      </c>
      <c r="CA26" s="20" t="str">
        <f t="shared" si="20"/>
        <v>000000100000+</v>
      </c>
      <c r="CB26" s="20" t="str">
        <f t="shared" si="21"/>
        <v>000000039000+</v>
      </c>
      <c r="CC26" s="20" t="str">
        <f t="shared" si="22"/>
        <v>000000005000+</v>
      </c>
      <c r="CD26" s="20" t="str">
        <f t="shared" si="23"/>
        <v>C</v>
      </c>
      <c r="CE26" s="20" t="str">
        <f t="shared" si="24"/>
        <v>E</v>
      </c>
      <c r="CF26" s="20" t="str">
        <f t="shared" si="25"/>
        <v>FRA</v>
      </c>
      <c r="CG26" s="20">
        <f>VLOOKUP(G26,'Listes déroulantes'!G:K,5,FALSE)</f>
        <v>4319211</v>
      </c>
      <c r="CH26" s="20" t="str">
        <f>VLOOKUP(G26,'Listes déroulantes'!G:L,6,FALSE)</f>
        <v xml:space="preserve">PDP  </v>
      </c>
      <c r="CI26" s="20" t="s">
        <v>232</v>
      </c>
      <c r="CJ26" s="20" t="s">
        <v>592</v>
      </c>
      <c r="CK26" s="28" t="s">
        <v>240</v>
      </c>
    </row>
    <row r="27" spans="1:89" s="22" customFormat="1" x14ac:dyDescent="0.3">
      <c r="A27" s="46" t="s">
        <v>924</v>
      </c>
      <c r="B27" s="46" t="s">
        <v>797</v>
      </c>
      <c r="C27" s="39" t="str">
        <f t="shared" si="0"/>
        <v>CRE NON ACTIF</v>
      </c>
      <c r="D27" s="20" t="s">
        <v>299</v>
      </c>
      <c r="E27" s="23">
        <v>44369</v>
      </c>
      <c r="F27" s="20" t="s">
        <v>511</v>
      </c>
      <c r="G27" s="20" t="s">
        <v>365</v>
      </c>
      <c r="H27" s="21">
        <v>249</v>
      </c>
      <c r="I27" s="21">
        <v>2.5</v>
      </c>
      <c r="J27" s="21">
        <v>1</v>
      </c>
      <c r="K27" s="21">
        <v>0.39</v>
      </c>
      <c r="L27" s="21">
        <v>0.05</v>
      </c>
      <c r="M27" s="111">
        <v>0.8</v>
      </c>
      <c r="N27" s="20" t="s">
        <v>668</v>
      </c>
      <c r="O27" s="20" t="s">
        <v>666</v>
      </c>
      <c r="P27" s="42" t="s">
        <v>93</v>
      </c>
      <c r="Q27" s="46" t="s">
        <v>277</v>
      </c>
      <c r="R27" s="20" t="s">
        <v>62</v>
      </c>
      <c r="S27" s="20" t="s">
        <v>63</v>
      </c>
      <c r="T27" s="20" t="str">
        <f t="shared" si="7"/>
        <v>Y0</v>
      </c>
      <c r="U27" s="20" t="s">
        <v>65</v>
      </c>
      <c r="V27" s="20" t="s">
        <v>65</v>
      </c>
      <c r="W27" s="20" t="s">
        <v>66</v>
      </c>
      <c r="X27" s="20" t="s">
        <v>91</v>
      </c>
      <c r="Y27" s="20" t="s">
        <v>67</v>
      </c>
      <c r="Z27" s="20" t="s">
        <v>68</v>
      </c>
      <c r="AA27" s="20" t="s">
        <v>68</v>
      </c>
      <c r="AB27" s="20" t="s">
        <v>69</v>
      </c>
      <c r="AC27" s="20" t="s">
        <v>65</v>
      </c>
      <c r="AD27" s="20" t="s">
        <v>70</v>
      </c>
      <c r="AE27" s="31" t="s">
        <v>530</v>
      </c>
      <c r="AF27" s="23" t="str">
        <f t="shared" si="8"/>
        <v>20210621</v>
      </c>
      <c r="AG27" s="20" t="str">
        <f>VLOOKUP(G27,'Listes déroulantes'!G:I,3,FALSE)</f>
        <v xml:space="preserve">50318500100032 </v>
      </c>
      <c r="AH27" s="24" t="str">
        <f t="shared" si="9"/>
        <v>0000000000024900</v>
      </c>
      <c r="AI27" s="20" t="s">
        <v>72</v>
      </c>
      <c r="AJ27" s="20" t="s">
        <v>69</v>
      </c>
      <c r="AK27" s="20" t="s">
        <v>503</v>
      </c>
      <c r="AL27" s="20" t="str">
        <f t="shared" si="10"/>
        <v>V</v>
      </c>
      <c r="AM27" s="27" t="s">
        <v>570</v>
      </c>
      <c r="AN27" s="20" t="s">
        <v>92</v>
      </c>
      <c r="AO27" s="23" t="str">
        <f t="shared" si="11"/>
        <v>20210622</v>
      </c>
      <c r="AP27" s="20" t="str">
        <f>VLOOKUP(G27,'Listes déroulantes'!G:O,9,FALSE)</f>
        <v>260 RUE CLAUDE NICOL</v>
      </c>
      <c r="AQ27" s="20" t="s">
        <v>819</v>
      </c>
      <c r="AR27" s="20">
        <v>269</v>
      </c>
      <c r="AS27" s="20" t="str">
        <f>VLOOKUP(G27,'Listes déroulantes'!G:H,2,FALSE)</f>
        <v xml:space="preserve">SAS MONEXT          </v>
      </c>
      <c r="AT27" s="28" t="s">
        <v>76</v>
      </c>
      <c r="AU27" s="20" t="s">
        <v>67</v>
      </c>
      <c r="AV27" s="20" t="s">
        <v>77</v>
      </c>
      <c r="AW27" s="20" t="s">
        <v>65</v>
      </c>
      <c r="AX27" s="20" t="s">
        <v>70</v>
      </c>
      <c r="AY27" s="20" t="str">
        <f>VLOOKUP(G27,'Listes déroulantes'!G:N,8,FALSE)</f>
        <v>20289045644</v>
      </c>
      <c r="AZ27" s="20" t="s">
        <v>78</v>
      </c>
      <c r="BA27" s="28" t="s">
        <v>509</v>
      </c>
      <c r="BB27" s="20" t="s">
        <v>79</v>
      </c>
      <c r="BC27" s="20" t="str">
        <f>VLOOKUP(G27,'Listes déroulantes'!G:J,4,FALSE)</f>
        <v xml:space="preserve">9255001   </v>
      </c>
      <c r="BD27" s="20" t="s">
        <v>73</v>
      </c>
      <c r="BE27" s="20" t="s">
        <v>81</v>
      </c>
      <c r="BF27" s="20" t="s">
        <v>72</v>
      </c>
      <c r="BG27" s="20" t="s">
        <v>82</v>
      </c>
      <c r="BH27" s="20" t="str">
        <f t="shared" si="12"/>
        <v>0000000000024800</v>
      </c>
      <c r="BI27" s="20" t="s">
        <v>83</v>
      </c>
      <c r="BJ27" s="20" t="str">
        <f>VLOOKUP(G27,'Listes déroulantes'!G:M,7,FALSE)</f>
        <v xml:space="preserve">MONEXT                  </v>
      </c>
      <c r="BK27" s="20" t="str">
        <f t="shared" si="13"/>
        <v>220621</v>
      </c>
      <c r="BL27" s="20" t="s">
        <v>63</v>
      </c>
      <c r="BM27" s="20" t="s">
        <v>86</v>
      </c>
      <c r="BN27" s="20" t="str">
        <f t="shared" si="14"/>
        <v>0000000000024650</v>
      </c>
      <c r="BO27" s="20" t="str">
        <f t="shared" si="15"/>
        <v>0000000000024900</v>
      </c>
      <c r="BP27" s="20" t="s">
        <v>77</v>
      </c>
      <c r="BQ27" s="20" t="s">
        <v>67</v>
      </c>
      <c r="BR27" s="23" t="str">
        <f t="shared" si="16"/>
        <v>20210622</v>
      </c>
      <c r="BS27" s="20" t="str">
        <f t="shared" si="17"/>
        <v>000000000250</v>
      </c>
      <c r="BT27" s="20" t="s">
        <v>592</v>
      </c>
      <c r="BU27" s="20" t="s">
        <v>77</v>
      </c>
      <c r="BV27" s="20" t="s">
        <v>1129</v>
      </c>
      <c r="BW27" s="34" t="s">
        <v>457</v>
      </c>
      <c r="BX27" s="23" t="str">
        <f t="shared" si="18"/>
        <v>20210622</v>
      </c>
      <c r="BY27" s="20" t="s">
        <v>690</v>
      </c>
      <c r="BZ27" s="27" t="str">
        <f t="shared" si="19"/>
        <v xml:space="preserve">00000120210621MONEXT     </v>
      </c>
      <c r="CA27" s="20" t="str">
        <f t="shared" si="20"/>
        <v>000000100000+</v>
      </c>
      <c r="CB27" s="20" t="str">
        <f t="shared" si="21"/>
        <v>000000039000+</v>
      </c>
      <c r="CC27" s="20" t="str">
        <f t="shared" si="22"/>
        <v>000000005000+</v>
      </c>
      <c r="CD27" s="20" t="str">
        <f t="shared" si="23"/>
        <v>C</v>
      </c>
      <c r="CE27" s="20" t="str">
        <f t="shared" si="24"/>
        <v>E</v>
      </c>
      <c r="CF27" s="20" t="str">
        <f t="shared" si="25"/>
        <v>FRA</v>
      </c>
      <c r="CG27" s="20">
        <f>VLOOKUP(G27,'Listes déroulantes'!G:K,5,FALSE)</f>
        <v>4319211</v>
      </c>
      <c r="CH27" s="20" t="str">
        <f>VLOOKUP(G27,'Listes déroulantes'!G:L,6,FALSE)</f>
        <v xml:space="preserve">PDP  </v>
      </c>
      <c r="CI27" s="20" t="s">
        <v>232</v>
      </c>
      <c r="CJ27" s="20" t="s">
        <v>592</v>
      </c>
      <c r="CK27" s="28" t="s">
        <v>240</v>
      </c>
    </row>
    <row r="28" spans="1:89" s="22" customFormat="1" x14ac:dyDescent="0.3">
      <c r="A28" s="46" t="s">
        <v>925</v>
      </c>
      <c r="B28" s="46" t="s">
        <v>797</v>
      </c>
      <c r="C28" s="39" t="str">
        <f t="shared" si="0"/>
        <v>CRE NON ACTIF</v>
      </c>
      <c r="D28" s="20" t="s">
        <v>299</v>
      </c>
      <c r="E28" s="23">
        <v>44369</v>
      </c>
      <c r="F28" s="20" t="s">
        <v>511</v>
      </c>
      <c r="G28" s="20" t="s">
        <v>365</v>
      </c>
      <c r="H28" s="21">
        <v>250</v>
      </c>
      <c r="I28" s="21">
        <v>2.5</v>
      </c>
      <c r="J28" s="21">
        <v>1</v>
      </c>
      <c r="K28" s="21">
        <v>0.39</v>
      </c>
      <c r="L28" s="21">
        <v>0.05</v>
      </c>
      <c r="M28" s="111">
        <v>0.8</v>
      </c>
      <c r="N28" s="20" t="s">
        <v>668</v>
      </c>
      <c r="O28" s="20" t="s">
        <v>666</v>
      </c>
      <c r="P28" s="42" t="s">
        <v>93</v>
      </c>
      <c r="Q28" s="46" t="s">
        <v>278</v>
      </c>
      <c r="R28" s="20" t="s">
        <v>62</v>
      </c>
      <c r="S28" s="20" t="s">
        <v>63</v>
      </c>
      <c r="T28" s="20" t="str">
        <f t="shared" si="7"/>
        <v>Y0</v>
      </c>
      <c r="U28" s="20" t="s">
        <v>65</v>
      </c>
      <c r="V28" s="20" t="s">
        <v>65</v>
      </c>
      <c r="W28" s="20" t="s">
        <v>66</v>
      </c>
      <c r="X28" s="20" t="s">
        <v>91</v>
      </c>
      <c r="Y28" s="20" t="s">
        <v>67</v>
      </c>
      <c r="Z28" s="20" t="s">
        <v>68</v>
      </c>
      <c r="AA28" s="20" t="s">
        <v>68</v>
      </c>
      <c r="AB28" s="20" t="s">
        <v>69</v>
      </c>
      <c r="AC28" s="20" t="s">
        <v>65</v>
      </c>
      <c r="AD28" s="20" t="s">
        <v>70</v>
      </c>
      <c r="AE28" s="31" t="s">
        <v>531</v>
      </c>
      <c r="AF28" s="23" t="str">
        <f t="shared" si="8"/>
        <v>20210621</v>
      </c>
      <c r="AG28" s="20" t="str">
        <f>VLOOKUP(G28,'Listes déroulantes'!G:I,3,FALSE)</f>
        <v xml:space="preserve">50318500100032 </v>
      </c>
      <c r="AH28" s="24" t="str">
        <f t="shared" si="9"/>
        <v>0000000000025000</v>
      </c>
      <c r="AI28" s="20" t="s">
        <v>72</v>
      </c>
      <c r="AJ28" s="20" t="s">
        <v>69</v>
      </c>
      <c r="AK28" s="20" t="s">
        <v>503</v>
      </c>
      <c r="AL28" s="20" t="str">
        <f t="shared" si="10"/>
        <v>V</v>
      </c>
      <c r="AM28" s="27" t="s">
        <v>571</v>
      </c>
      <c r="AN28" s="20" t="s">
        <v>92</v>
      </c>
      <c r="AO28" s="23" t="str">
        <f t="shared" si="11"/>
        <v>20210622</v>
      </c>
      <c r="AP28" s="20" t="str">
        <f>VLOOKUP(G28,'Listes déroulantes'!G:O,9,FALSE)</f>
        <v>260 RUE CLAUDE NICOL</v>
      </c>
      <c r="AQ28" s="20" t="s">
        <v>820</v>
      </c>
      <c r="AR28" s="20">
        <v>270</v>
      </c>
      <c r="AS28" s="20" t="str">
        <f>VLOOKUP(G28,'Listes déroulantes'!G:H,2,FALSE)</f>
        <v xml:space="preserve">SAS MONEXT          </v>
      </c>
      <c r="AT28" s="28" t="s">
        <v>76</v>
      </c>
      <c r="AU28" s="20" t="s">
        <v>67</v>
      </c>
      <c r="AV28" s="20" t="s">
        <v>77</v>
      </c>
      <c r="AW28" s="20" t="s">
        <v>65</v>
      </c>
      <c r="AX28" s="20" t="s">
        <v>70</v>
      </c>
      <c r="AY28" s="20" t="str">
        <f>VLOOKUP(G28,'Listes déroulantes'!G:N,8,FALSE)</f>
        <v>20289045644</v>
      </c>
      <c r="AZ28" s="20" t="s">
        <v>78</v>
      </c>
      <c r="BA28" s="28" t="s">
        <v>509</v>
      </c>
      <c r="BB28" s="20" t="s">
        <v>79</v>
      </c>
      <c r="BC28" s="20" t="str">
        <f>VLOOKUP(G28,'Listes déroulantes'!G:J,4,FALSE)</f>
        <v xml:space="preserve">9255001   </v>
      </c>
      <c r="BD28" s="20" t="s">
        <v>73</v>
      </c>
      <c r="BE28" s="20" t="s">
        <v>81</v>
      </c>
      <c r="BF28" s="20" t="s">
        <v>72</v>
      </c>
      <c r="BG28" s="20" t="s">
        <v>82</v>
      </c>
      <c r="BH28" s="20" t="str">
        <f t="shared" si="12"/>
        <v>0000000000024900</v>
      </c>
      <c r="BI28" s="20" t="s">
        <v>83</v>
      </c>
      <c r="BJ28" s="20" t="str">
        <f>VLOOKUP(G28,'Listes déroulantes'!G:M,7,FALSE)</f>
        <v xml:space="preserve">MONEXT                  </v>
      </c>
      <c r="BK28" s="20" t="str">
        <f t="shared" si="13"/>
        <v>220621</v>
      </c>
      <c r="BL28" s="20" t="s">
        <v>63</v>
      </c>
      <c r="BM28" s="20" t="s">
        <v>86</v>
      </c>
      <c r="BN28" s="20" t="str">
        <f t="shared" si="14"/>
        <v>0000000000024750</v>
      </c>
      <c r="BO28" s="20" t="str">
        <f t="shared" si="15"/>
        <v>0000000000025000</v>
      </c>
      <c r="BP28" s="20" t="s">
        <v>77</v>
      </c>
      <c r="BQ28" s="20" t="s">
        <v>67</v>
      </c>
      <c r="BR28" s="23" t="str">
        <f t="shared" si="16"/>
        <v>20210622</v>
      </c>
      <c r="BS28" s="20" t="str">
        <f t="shared" si="17"/>
        <v>000000000250</v>
      </c>
      <c r="BT28" s="20" t="s">
        <v>592</v>
      </c>
      <c r="BU28" s="20" t="s">
        <v>77</v>
      </c>
      <c r="BV28" s="20" t="s">
        <v>1130</v>
      </c>
      <c r="BW28" s="34" t="s">
        <v>457</v>
      </c>
      <c r="BX28" s="23" t="str">
        <f t="shared" si="18"/>
        <v>20210622</v>
      </c>
      <c r="BY28" s="20" t="s">
        <v>691</v>
      </c>
      <c r="BZ28" s="27" t="str">
        <f t="shared" si="19"/>
        <v xml:space="preserve">00000120210621MONEXT     </v>
      </c>
      <c r="CA28" s="20" t="str">
        <f t="shared" si="20"/>
        <v>000000100000+</v>
      </c>
      <c r="CB28" s="20" t="str">
        <f t="shared" si="21"/>
        <v>000000039000+</v>
      </c>
      <c r="CC28" s="20" t="str">
        <f t="shared" si="22"/>
        <v>000000005000+</v>
      </c>
      <c r="CD28" s="20" t="str">
        <f t="shared" si="23"/>
        <v>C</v>
      </c>
      <c r="CE28" s="20" t="str">
        <f t="shared" si="24"/>
        <v>E</v>
      </c>
      <c r="CF28" s="20" t="str">
        <f t="shared" si="25"/>
        <v>FRA</v>
      </c>
      <c r="CG28" s="20">
        <f>VLOOKUP(G28,'Listes déroulantes'!G:K,5,FALSE)</f>
        <v>4319211</v>
      </c>
      <c r="CH28" s="20" t="str">
        <f>VLOOKUP(G28,'Listes déroulantes'!G:L,6,FALSE)</f>
        <v xml:space="preserve">PDP  </v>
      </c>
      <c r="CI28" s="20" t="s">
        <v>232</v>
      </c>
      <c r="CJ28" s="20" t="s">
        <v>592</v>
      </c>
      <c r="CK28" s="28" t="s">
        <v>240</v>
      </c>
    </row>
    <row r="29" spans="1:89" s="22" customFormat="1" x14ac:dyDescent="0.3">
      <c r="A29" s="46" t="s">
        <v>926</v>
      </c>
      <c r="B29" s="46" t="s">
        <v>797</v>
      </c>
      <c r="C29" s="39" t="str">
        <f>IF(B29="OUI",CONCATENATE(R29,S29,T29,U29,V29,W29,X29,Y29,Z29,AA29,AB29,AC29,AD29,AE29,AF29,AG29,AH29,AI29,AJ29,AK29,AL29,AM29,AN29,AO29,AP29,AQ29,AR29,AS29,AT29,AU29,AV29,AW29,AX29,AY29,AZ29,BA29,BB29,BC29,BD29,BE29,BF29,BG29,BH29,BI29,BJ29,BK29,BL29,BM29,BN29,BO29,BP29,BQ29,BR29,BS29,BT29,BU29,BV29,BW29,BX29,BY29,BZ29,CA29,CB29,CC29,CD29,CE29,CF29,CG29,CH29,CI29,CJ29,CK29),"CRE NON ACTIF")</f>
        <v>CRE NON ACTIF</v>
      </c>
      <c r="D29" s="20" t="s">
        <v>300</v>
      </c>
      <c r="E29" s="94">
        <v>44405</v>
      </c>
      <c r="F29" s="20" t="s">
        <v>511</v>
      </c>
      <c r="G29" s="20" t="s">
        <v>1160</v>
      </c>
      <c r="H29" s="21">
        <v>5.56</v>
      </c>
      <c r="I29" s="21">
        <v>0</v>
      </c>
      <c r="J29" s="21">
        <v>0.36</v>
      </c>
      <c r="K29" s="21">
        <v>0.03</v>
      </c>
      <c r="L29" s="21">
        <v>0</v>
      </c>
      <c r="M29" s="111">
        <v>0.8</v>
      </c>
      <c r="N29" s="20" t="s">
        <v>667</v>
      </c>
      <c r="O29" s="20" t="s">
        <v>666</v>
      </c>
      <c r="P29" s="42" t="s">
        <v>362</v>
      </c>
      <c r="Q29" s="46" t="s">
        <v>279</v>
      </c>
      <c r="R29" s="20" t="s">
        <v>62</v>
      </c>
      <c r="S29" s="20" t="s">
        <v>63</v>
      </c>
      <c r="T29" s="20" t="str">
        <f t="shared" si="7"/>
        <v>Y0</v>
      </c>
      <c r="U29" s="20" t="s">
        <v>65</v>
      </c>
      <c r="V29" s="20" t="s">
        <v>65</v>
      </c>
      <c r="W29" s="20" t="s">
        <v>66</v>
      </c>
      <c r="X29" s="20" t="s">
        <v>91</v>
      </c>
      <c r="Y29" s="20" t="s">
        <v>67</v>
      </c>
      <c r="Z29" s="20" t="s">
        <v>68</v>
      </c>
      <c r="AA29" s="20" t="s">
        <v>68</v>
      </c>
      <c r="AB29" s="20" t="s">
        <v>69</v>
      </c>
      <c r="AC29" s="20" t="s">
        <v>65</v>
      </c>
      <c r="AD29" s="20" t="s">
        <v>70</v>
      </c>
      <c r="AE29" s="31" t="s">
        <v>532</v>
      </c>
      <c r="AF29" s="23" t="str">
        <f t="shared" si="8"/>
        <v>20210727</v>
      </c>
      <c r="AG29" s="20" t="str">
        <f>VLOOKUP(G29,'Listes déroulantes'!G:I,3,FALSE)</f>
        <v xml:space="preserve">60920700180001 </v>
      </c>
      <c r="AH29" s="24" t="str">
        <f t="shared" si="9"/>
        <v>0000000000000556</v>
      </c>
      <c r="AI29" s="20" t="s">
        <v>72</v>
      </c>
      <c r="AJ29" s="20" t="s">
        <v>69</v>
      </c>
      <c r="AK29" s="20" t="s">
        <v>503</v>
      </c>
      <c r="AL29" s="20" t="str">
        <f t="shared" si="10"/>
        <v>V</v>
      </c>
      <c r="AM29" s="27" t="s">
        <v>572</v>
      </c>
      <c r="AN29" s="20" t="s">
        <v>87</v>
      </c>
      <c r="AO29" s="23" t="str">
        <f t="shared" si="11"/>
        <v>20210728</v>
      </c>
      <c r="AP29" s="20" t="str">
        <f>VLOOKUP(G29,'Listes déroulantes'!G:O,9,FALSE)</f>
        <v xml:space="preserve">20 RUE CARDINALE    </v>
      </c>
      <c r="AQ29" s="20" t="s">
        <v>821</v>
      </c>
      <c r="AR29" s="20">
        <v>271</v>
      </c>
      <c r="AS29" s="20" t="str">
        <f>VLOOKUP(G29,'Listes déroulantes'!G:H,2,FALSE)</f>
        <v xml:space="preserve">CM_7_RMFEC          </v>
      </c>
      <c r="AT29" s="28" t="s">
        <v>76</v>
      </c>
      <c r="AU29" s="20" t="s">
        <v>67</v>
      </c>
      <c r="AV29" s="20" t="s">
        <v>77</v>
      </c>
      <c r="AW29" s="20" t="s">
        <v>65</v>
      </c>
      <c r="AX29" s="20" t="s">
        <v>70</v>
      </c>
      <c r="AY29" s="20" t="str">
        <f>VLOOKUP(G29,'Listes déroulantes'!G:N,8,FALSE)</f>
        <v>28293060129</v>
      </c>
      <c r="AZ29" s="20" t="s">
        <v>78</v>
      </c>
      <c r="BA29" s="28" t="s">
        <v>509</v>
      </c>
      <c r="BB29" s="20" t="s">
        <v>79</v>
      </c>
      <c r="BC29" s="20" t="str">
        <f>VLOOKUP(G29,'Listes déroulantes'!G:J,4,FALSE)</f>
        <v xml:space="preserve">9256011   </v>
      </c>
      <c r="BD29" s="20" t="s">
        <v>73</v>
      </c>
      <c r="BE29" s="20" t="s">
        <v>81</v>
      </c>
      <c r="BF29" s="20" t="s">
        <v>72</v>
      </c>
      <c r="BG29" s="20" t="s">
        <v>82</v>
      </c>
      <c r="BH29" s="20" t="str">
        <f t="shared" si="12"/>
        <v>0000000000000520</v>
      </c>
      <c r="BI29" s="20" t="s">
        <v>83</v>
      </c>
      <c r="BJ29" s="20" t="str">
        <f>VLOOKUP(G29,'Listes déroulantes'!G:M,7,FALSE)</f>
        <v xml:space="preserve">CM_7_RMFEC PDPSC        </v>
      </c>
      <c r="BK29" s="20" t="str">
        <f t="shared" si="13"/>
        <v>280721</v>
      </c>
      <c r="BL29" s="20" t="s">
        <v>63</v>
      </c>
      <c r="BM29" s="20" t="s">
        <v>86</v>
      </c>
      <c r="BN29" s="20" t="str">
        <f t="shared" si="14"/>
        <v>0000000000000556</v>
      </c>
      <c r="BO29" s="20" t="str">
        <f t="shared" si="15"/>
        <v>0000000000000556</v>
      </c>
      <c r="BP29" s="20" t="s">
        <v>77</v>
      </c>
      <c r="BQ29" s="20" t="s">
        <v>67</v>
      </c>
      <c r="BR29" s="23" t="str">
        <f t="shared" si="16"/>
        <v>20210728</v>
      </c>
      <c r="BS29" s="20" t="str">
        <f t="shared" si="17"/>
        <v>000000000000</v>
      </c>
      <c r="BT29" s="20" t="s">
        <v>592</v>
      </c>
      <c r="BU29" s="20" t="s">
        <v>77</v>
      </c>
      <c r="BV29" s="20" t="s">
        <v>1131</v>
      </c>
      <c r="BW29" s="34" t="s">
        <v>457</v>
      </c>
      <c r="BX29" s="23" t="str">
        <f t="shared" si="18"/>
        <v>20210728</v>
      </c>
      <c r="BY29" s="20" t="s">
        <v>692</v>
      </c>
      <c r="BZ29" s="27" t="str">
        <f>CONCATENATE("000002",TEXT(E29-1,"aaaammjj"),"MONEXT     ")</f>
        <v xml:space="preserve">00000220210727MONEXT     </v>
      </c>
      <c r="CA29" s="20" t="str">
        <f t="shared" si="20"/>
        <v>000000036000+</v>
      </c>
      <c r="CB29" s="20" t="str">
        <f t="shared" si="21"/>
        <v>000000003000+</v>
      </c>
      <c r="CC29" s="20" t="str">
        <f t="shared" si="22"/>
        <v>000000000000+</v>
      </c>
      <c r="CD29" s="20" t="str">
        <f t="shared" si="23"/>
        <v>D</v>
      </c>
      <c r="CE29" s="20" t="str">
        <f t="shared" si="24"/>
        <v>E</v>
      </c>
      <c r="CF29" s="20" t="str">
        <f t="shared" si="25"/>
        <v xml:space="preserve">UE </v>
      </c>
      <c r="CG29" s="20">
        <f>VLOOKUP(G29,'Listes déroulantes'!G:K,5,FALSE)</f>
        <v>4100071</v>
      </c>
      <c r="CH29" s="20" t="str">
        <f>VLOOKUP(G29,'Listes déroulantes'!G:L,6,FALSE)</f>
        <v>PDPSC</v>
      </c>
      <c r="CI29" s="20" t="s">
        <v>232</v>
      </c>
      <c r="CJ29" s="20" t="s">
        <v>592</v>
      </c>
      <c r="CK29" s="28" t="s">
        <v>240</v>
      </c>
    </row>
    <row r="30" spans="1:89" s="22" customFormat="1" x14ac:dyDescent="0.3">
      <c r="A30" s="46" t="s">
        <v>927</v>
      </c>
      <c r="B30" s="46" t="s">
        <v>797</v>
      </c>
      <c r="C30" s="39" t="str">
        <f t="shared" ref="C30:C48" si="26">IF(B30="OUI",CONCATENATE(R30,S30,T30,U30,V30,W30,X30,Y30,Z30,AA30,AB30,AC30,AD30,AE30,AF30,AG30,AH30,AI30,AJ30,AK30,AL30,AM30,AN30,AO30,AP30,AQ30,AR30,AS30,AT30,AU30,AV30,AW30,AX30,AY30,AZ30,BA30,BB30,BC30,BD30,BE30,BF30,BG30,BH30,BI30,BJ30,BK30,BL30,BM30,BN30,BO30,BP30,BQ30,BR30,BS30,BT30,BU30,BV30,BW30,BX30,BY30,BZ30,CA30,CB30,CC30,CD30,CE30,CF30,CG30,CH30,CI30,CJ30,CK30),"CRE NON ACTIF")</f>
        <v>CRE NON ACTIF</v>
      </c>
      <c r="D30" s="20" t="s">
        <v>300</v>
      </c>
      <c r="E30" s="94">
        <v>44405</v>
      </c>
      <c r="F30" s="20" t="s">
        <v>511</v>
      </c>
      <c r="G30" s="20" t="s">
        <v>1165</v>
      </c>
      <c r="H30" s="21">
        <v>19.989999999999998</v>
      </c>
      <c r="I30" s="21">
        <v>0</v>
      </c>
      <c r="J30" s="21">
        <v>1.28</v>
      </c>
      <c r="K30" s="21">
        <v>0.12</v>
      </c>
      <c r="L30" s="21">
        <v>0</v>
      </c>
      <c r="M30" s="111">
        <v>0.8</v>
      </c>
      <c r="N30" s="20" t="s">
        <v>667</v>
      </c>
      <c r="O30" s="20" t="s">
        <v>666</v>
      </c>
      <c r="P30" s="42" t="s">
        <v>362</v>
      </c>
      <c r="Q30" s="46" t="s">
        <v>280</v>
      </c>
      <c r="R30" s="20" t="s">
        <v>62</v>
      </c>
      <c r="S30" s="20" t="s">
        <v>63</v>
      </c>
      <c r="T30" s="20" t="str">
        <f t="shared" si="7"/>
        <v>Y0</v>
      </c>
      <c r="U30" s="20" t="s">
        <v>65</v>
      </c>
      <c r="V30" s="20" t="s">
        <v>65</v>
      </c>
      <c r="W30" s="20" t="s">
        <v>66</v>
      </c>
      <c r="X30" s="20" t="s">
        <v>91</v>
      </c>
      <c r="Y30" s="20" t="s">
        <v>67</v>
      </c>
      <c r="Z30" s="20" t="s">
        <v>68</v>
      </c>
      <c r="AA30" s="20" t="s">
        <v>68</v>
      </c>
      <c r="AB30" s="20" t="s">
        <v>69</v>
      </c>
      <c r="AC30" s="20" t="s">
        <v>65</v>
      </c>
      <c r="AD30" s="20" t="s">
        <v>70</v>
      </c>
      <c r="AE30" s="31" t="s">
        <v>533</v>
      </c>
      <c r="AF30" s="23" t="str">
        <f t="shared" si="8"/>
        <v>20210727</v>
      </c>
      <c r="AG30" s="20" t="str">
        <f>VLOOKUP(G30,'Listes déroulantes'!G:I,3,FALSE)</f>
        <v xml:space="preserve">60922700180001 </v>
      </c>
      <c r="AH30" s="24" t="str">
        <f t="shared" si="9"/>
        <v>0000000000001999</v>
      </c>
      <c r="AI30" s="20" t="s">
        <v>72</v>
      </c>
      <c r="AJ30" s="20" t="s">
        <v>69</v>
      </c>
      <c r="AK30" s="20" t="s">
        <v>503</v>
      </c>
      <c r="AL30" s="20" t="str">
        <f t="shared" si="10"/>
        <v>V</v>
      </c>
      <c r="AM30" s="27" t="s">
        <v>573</v>
      </c>
      <c r="AN30" s="20" t="s">
        <v>87</v>
      </c>
      <c r="AO30" s="23" t="str">
        <f t="shared" si="11"/>
        <v>20210728</v>
      </c>
      <c r="AP30" s="20" t="str">
        <f>VLOOKUP(G30,'Listes déroulantes'!G:O,9,FALSE)</f>
        <v xml:space="preserve">50 RUE MAZARINE     </v>
      </c>
      <c r="AQ30" s="20" t="s">
        <v>822</v>
      </c>
      <c r="AR30" s="20">
        <v>272</v>
      </c>
      <c r="AS30" s="20" t="str">
        <f>VLOOKUP(G30,'Listes déroulantes'!G:H,2,FALSE)</f>
        <v xml:space="preserve">CM_9_RMFEC          </v>
      </c>
      <c r="AT30" s="28" t="s">
        <v>76</v>
      </c>
      <c r="AU30" s="20" t="s">
        <v>67</v>
      </c>
      <c r="AV30" s="20" t="s">
        <v>77</v>
      </c>
      <c r="AW30" s="20" t="s">
        <v>65</v>
      </c>
      <c r="AX30" s="20" t="s">
        <v>70</v>
      </c>
      <c r="AY30" s="20" t="str">
        <f>VLOOKUP(G30,'Listes déroulantes'!G:N,8,FALSE)</f>
        <v>28293060131</v>
      </c>
      <c r="AZ30" s="20" t="s">
        <v>78</v>
      </c>
      <c r="BA30" s="28" t="s">
        <v>509</v>
      </c>
      <c r="BB30" s="20" t="s">
        <v>79</v>
      </c>
      <c r="BC30" s="20" t="str">
        <f>VLOOKUP(G30,'Listes déroulantes'!G:J,4,FALSE)</f>
        <v xml:space="preserve">9256015   </v>
      </c>
      <c r="BD30" s="20" t="s">
        <v>73</v>
      </c>
      <c r="BE30" s="20" t="s">
        <v>81</v>
      </c>
      <c r="BF30" s="20" t="s">
        <v>72</v>
      </c>
      <c r="BG30" s="20" t="s">
        <v>82</v>
      </c>
      <c r="BH30" s="20" t="str">
        <f t="shared" si="12"/>
        <v>0000000000001871</v>
      </c>
      <c r="BI30" s="20" t="s">
        <v>83</v>
      </c>
      <c r="BJ30" s="20" t="str">
        <f>VLOOKUP(G30,'Listes déroulantes'!G:M,7,FALSE)</f>
        <v xml:space="preserve">CM_9_RMFEC VAD          </v>
      </c>
      <c r="BK30" s="20" t="str">
        <f t="shared" si="13"/>
        <v>280721</v>
      </c>
      <c r="BL30" s="20" t="s">
        <v>63</v>
      </c>
      <c r="BM30" s="20" t="s">
        <v>86</v>
      </c>
      <c r="BN30" s="20" t="str">
        <f t="shared" si="14"/>
        <v>0000000000001999</v>
      </c>
      <c r="BO30" s="20" t="str">
        <f t="shared" si="15"/>
        <v>0000000000001999</v>
      </c>
      <c r="BP30" s="20" t="s">
        <v>77</v>
      </c>
      <c r="BQ30" s="20" t="s">
        <v>67</v>
      </c>
      <c r="BR30" s="23" t="str">
        <f t="shared" si="16"/>
        <v>20210728</v>
      </c>
      <c r="BS30" s="20" t="str">
        <f t="shared" si="17"/>
        <v>000000000000</v>
      </c>
      <c r="BT30" s="20" t="s">
        <v>592</v>
      </c>
      <c r="BU30" s="20" t="s">
        <v>77</v>
      </c>
      <c r="BV30" s="20" t="s">
        <v>1132</v>
      </c>
      <c r="BW30" s="34" t="s">
        <v>457</v>
      </c>
      <c r="BX30" s="23" t="str">
        <f t="shared" si="18"/>
        <v>20210728</v>
      </c>
      <c r="BY30" s="20" t="s">
        <v>693</v>
      </c>
      <c r="BZ30" s="27" t="str">
        <f t="shared" ref="BZ30:BZ48" si="27">CONCATENATE("000002",TEXT(E30-1,"aaaammjj"),"MONEXT     ")</f>
        <v xml:space="preserve">00000220210727MONEXT     </v>
      </c>
      <c r="CA30" s="20" t="str">
        <f t="shared" si="20"/>
        <v>000000128000+</v>
      </c>
      <c r="CB30" s="20" t="str">
        <f t="shared" si="21"/>
        <v>000000012000+</v>
      </c>
      <c r="CC30" s="20" t="str">
        <f t="shared" si="22"/>
        <v>000000000000+</v>
      </c>
      <c r="CD30" s="20" t="str">
        <f t="shared" si="23"/>
        <v>D</v>
      </c>
      <c r="CE30" s="20" t="str">
        <f t="shared" si="24"/>
        <v>E</v>
      </c>
      <c r="CF30" s="20" t="str">
        <f t="shared" si="25"/>
        <v xml:space="preserve">UE </v>
      </c>
      <c r="CG30" s="20">
        <f>VLOOKUP(G30,'Listes déroulantes'!G:K,5,FALSE)</f>
        <v>4100083</v>
      </c>
      <c r="CH30" s="20" t="str">
        <f>VLOOKUP(G30,'Listes déroulantes'!G:L,6,FALSE)</f>
        <v xml:space="preserve">VAD  </v>
      </c>
      <c r="CI30" s="20" t="s">
        <v>232</v>
      </c>
      <c r="CJ30" s="20" t="s">
        <v>592</v>
      </c>
      <c r="CK30" s="28" t="s">
        <v>240</v>
      </c>
    </row>
    <row r="31" spans="1:89" s="22" customFormat="1" x14ac:dyDescent="0.3">
      <c r="A31" s="46" t="s">
        <v>928</v>
      </c>
      <c r="B31" s="46" t="s">
        <v>797</v>
      </c>
      <c r="C31" s="39" t="str">
        <f t="shared" si="26"/>
        <v>CRE NON ACTIF</v>
      </c>
      <c r="D31" s="20" t="s">
        <v>300</v>
      </c>
      <c r="E31" s="94">
        <v>44397</v>
      </c>
      <c r="F31" s="20" t="s">
        <v>511</v>
      </c>
      <c r="G31" s="20" t="s">
        <v>370</v>
      </c>
      <c r="H31" s="21">
        <v>253</v>
      </c>
      <c r="I31" s="21">
        <v>0</v>
      </c>
      <c r="J31" s="21">
        <v>1</v>
      </c>
      <c r="K31" s="21">
        <v>0.39</v>
      </c>
      <c r="L31" s="21">
        <v>0</v>
      </c>
      <c r="M31" s="111">
        <v>0.8</v>
      </c>
      <c r="N31" s="20" t="s">
        <v>668</v>
      </c>
      <c r="O31" s="20" t="s">
        <v>666</v>
      </c>
      <c r="P31" s="42" t="s">
        <v>93</v>
      </c>
      <c r="Q31" s="46" t="s">
        <v>281</v>
      </c>
      <c r="R31" s="20" t="s">
        <v>62</v>
      </c>
      <c r="S31" s="20" t="s">
        <v>63</v>
      </c>
      <c r="T31" s="20" t="str">
        <f t="shared" si="7"/>
        <v>Y0</v>
      </c>
      <c r="U31" s="20" t="s">
        <v>65</v>
      </c>
      <c r="V31" s="20" t="s">
        <v>65</v>
      </c>
      <c r="W31" s="20" t="s">
        <v>66</v>
      </c>
      <c r="X31" s="20" t="s">
        <v>91</v>
      </c>
      <c r="Y31" s="20" t="s">
        <v>67</v>
      </c>
      <c r="Z31" s="20" t="s">
        <v>68</v>
      </c>
      <c r="AA31" s="20" t="s">
        <v>68</v>
      </c>
      <c r="AB31" s="20" t="s">
        <v>69</v>
      </c>
      <c r="AC31" s="20" t="s">
        <v>65</v>
      </c>
      <c r="AD31" s="20" t="s">
        <v>70</v>
      </c>
      <c r="AE31" s="31" t="s">
        <v>534</v>
      </c>
      <c r="AF31" s="23" t="str">
        <f t="shared" si="8"/>
        <v>20210719</v>
      </c>
      <c r="AG31" s="20" t="str">
        <f>VLOOKUP(G31,'Listes déroulantes'!G:I,3,FALSE)</f>
        <v xml:space="preserve">49769047900025 </v>
      </c>
      <c r="AH31" s="24" t="str">
        <f t="shared" si="9"/>
        <v>0000000000025300</v>
      </c>
      <c r="AI31" s="20" t="s">
        <v>72</v>
      </c>
      <c r="AJ31" s="20" t="s">
        <v>69</v>
      </c>
      <c r="AK31" s="20" t="s">
        <v>503</v>
      </c>
      <c r="AL31" s="20" t="str">
        <f t="shared" si="10"/>
        <v>V</v>
      </c>
      <c r="AM31" s="27" t="s">
        <v>574</v>
      </c>
      <c r="AN31" s="20" t="s">
        <v>87</v>
      </c>
      <c r="AO31" s="23" t="str">
        <f t="shared" si="11"/>
        <v>20210720</v>
      </c>
      <c r="AP31" s="20" t="str">
        <f>VLOOKUP(G31,'Listes déroulantes'!G:O,9,FALSE)</f>
        <v xml:space="preserve">59 MARCQ EN BAROE   </v>
      </c>
      <c r="AQ31" s="20" t="s">
        <v>823</v>
      </c>
      <c r="AR31" s="20">
        <v>273</v>
      </c>
      <c r="AS31" s="20" t="str">
        <f>VLOOKUP(G31,'Listes déroulantes'!G:H,2,FALSE)</f>
        <v>SAS GUY DEMARLE GD P</v>
      </c>
      <c r="AT31" s="28" t="s">
        <v>76</v>
      </c>
      <c r="AU31" s="20" t="s">
        <v>67</v>
      </c>
      <c r="AV31" s="20" t="s">
        <v>77</v>
      </c>
      <c r="AW31" s="20" t="s">
        <v>65</v>
      </c>
      <c r="AX31" s="20" t="s">
        <v>70</v>
      </c>
      <c r="AY31" s="20" t="str">
        <f>VLOOKUP(G31,'Listes déroulantes'!G:N,8,FALSE)</f>
        <v>02608442940</v>
      </c>
      <c r="AZ31" s="20" t="s">
        <v>78</v>
      </c>
      <c r="BA31" s="28" t="s">
        <v>509</v>
      </c>
      <c r="BB31" s="20" t="s">
        <v>79</v>
      </c>
      <c r="BC31" s="20" t="str">
        <f>VLOOKUP(G31,'Listes déroulantes'!G:J,4,FALSE)</f>
        <v xml:space="preserve">9255005   </v>
      </c>
      <c r="BD31" s="20" t="s">
        <v>73</v>
      </c>
      <c r="BE31" s="20" t="s">
        <v>81</v>
      </c>
      <c r="BF31" s="20" t="s">
        <v>72</v>
      </c>
      <c r="BG31" s="20" t="s">
        <v>82</v>
      </c>
      <c r="BH31" s="20" t="str">
        <f t="shared" si="12"/>
        <v>0000000000025200</v>
      </c>
      <c r="BI31" s="20" t="s">
        <v>83</v>
      </c>
      <c r="BJ31" s="20" t="str">
        <f>VLOOKUP(G31,'Listes déroulantes'!G:M,7,FALSE)</f>
        <v xml:space="preserve">GUY DEMARLE             </v>
      </c>
      <c r="BK31" s="20" t="str">
        <f t="shared" si="13"/>
        <v>200721</v>
      </c>
      <c r="BL31" s="20" t="s">
        <v>63</v>
      </c>
      <c r="BM31" s="20" t="s">
        <v>86</v>
      </c>
      <c r="BN31" s="20" t="str">
        <f t="shared" si="14"/>
        <v>0000000000025300</v>
      </c>
      <c r="BO31" s="20" t="str">
        <f t="shared" si="15"/>
        <v>0000000000025300</v>
      </c>
      <c r="BP31" s="20" t="s">
        <v>77</v>
      </c>
      <c r="BQ31" s="20" t="s">
        <v>67</v>
      </c>
      <c r="BR31" s="23" t="str">
        <f t="shared" si="16"/>
        <v>20210720</v>
      </c>
      <c r="BS31" s="20" t="str">
        <f t="shared" si="17"/>
        <v>000000000000</v>
      </c>
      <c r="BT31" s="20" t="s">
        <v>592</v>
      </c>
      <c r="BU31" s="20" t="s">
        <v>77</v>
      </c>
      <c r="BV31" s="20" t="s">
        <v>1133</v>
      </c>
      <c r="BW31" s="34" t="s">
        <v>457</v>
      </c>
      <c r="BX31" s="23" t="str">
        <f t="shared" si="18"/>
        <v>20210720</v>
      </c>
      <c r="BY31" s="20" t="s">
        <v>694</v>
      </c>
      <c r="BZ31" s="27" t="str">
        <f t="shared" si="27"/>
        <v xml:space="preserve">00000220210719MONEXT     </v>
      </c>
      <c r="CA31" s="20" t="str">
        <f t="shared" si="20"/>
        <v>000000100000+</v>
      </c>
      <c r="CB31" s="20" t="str">
        <f t="shared" si="21"/>
        <v>000000039000+</v>
      </c>
      <c r="CC31" s="20" t="str">
        <f t="shared" si="22"/>
        <v>000000000000+</v>
      </c>
      <c r="CD31" s="20" t="str">
        <f t="shared" si="23"/>
        <v>C</v>
      </c>
      <c r="CE31" s="20" t="str">
        <f t="shared" si="24"/>
        <v>E</v>
      </c>
      <c r="CF31" s="20" t="str">
        <f t="shared" si="25"/>
        <v>FRA</v>
      </c>
      <c r="CG31" s="20">
        <f>VLOOKUP(G31,'Listes déroulantes'!G:K,5,FALSE)</f>
        <v>4319669</v>
      </c>
      <c r="CH31" s="20" t="str">
        <f>VLOOKUP(G31,'Listes déroulantes'!G:L,6,FALSE)</f>
        <v xml:space="preserve">VAD  </v>
      </c>
      <c r="CI31" s="20" t="s">
        <v>232</v>
      </c>
      <c r="CJ31" s="20" t="s">
        <v>592</v>
      </c>
      <c r="CK31" s="28" t="s">
        <v>240</v>
      </c>
    </row>
    <row r="32" spans="1:89" s="22" customFormat="1" x14ac:dyDescent="0.3">
      <c r="A32" s="46" t="s">
        <v>929</v>
      </c>
      <c r="B32" s="46" t="s">
        <v>797</v>
      </c>
      <c r="C32" s="39" t="str">
        <f t="shared" si="26"/>
        <v>CRE NON ACTIF</v>
      </c>
      <c r="D32" s="20" t="s">
        <v>300</v>
      </c>
      <c r="E32" s="94">
        <v>44397</v>
      </c>
      <c r="F32" s="20" t="s">
        <v>511</v>
      </c>
      <c r="G32" s="20" t="s">
        <v>370</v>
      </c>
      <c r="H32" s="21">
        <v>5</v>
      </c>
      <c r="I32" s="21">
        <v>0</v>
      </c>
      <c r="J32" s="21">
        <v>1</v>
      </c>
      <c r="K32" s="21">
        <v>0.39</v>
      </c>
      <c r="L32" s="21">
        <v>0</v>
      </c>
      <c r="M32" s="111">
        <v>0.8</v>
      </c>
      <c r="N32" s="20" t="s">
        <v>668</v>
      </c>
      <c r="O32" s="20" t="s">
        <v>666</v>
      </c>
      <c r="P32" s="42" t="s">
        <v>93</v>
      </c>
      <c r="Q32" s="46" t="s">
        <v>282</v>
      </c>
      <c r="R32" s="20" t="s">
        <v>62</v>
      </c>
      <c r="S32" s="20" t="s">
        <v>63</v>
      </c>
      <c r="T32" s="20" t="str">
        <f t="shared" si="7"/>
        <v>Y0</v>
      </c>
      <c r="U32" s="20" t="s">
        <v>65</v>
      </c>
      <c r="V32" s="20" t="s">
        <v>65</v>
      </c>
      <c r="W32" s="20" t="s">
        <v>66</v>
      </c>
      <c r="X32" s="20" t="s">
        <v>91</v>
      </c>
      <c r="Y32" s="20" t="s">
        <v>67</v>
      </c>
      <c r="Z32" s="20" t="s">
        <v>68</v>
      </c>
      <c r="AA32" s="20" t="s">
        <v>68</v>
      </c>
      <c r="AB32" s="20" t="s">
        <v>69</v>
      </c>
      <c r="AC32" s="20" t="s">
        <v>65</v>
      </c>
      <c r="AD32" s="20" t="s">
        <v>70</v>
      </c>
      <c r="AE32" s="31" t="s">
        <v>535</v>
      </c>
      <c r="AF32" s="23" t="str">
        <f t="shared" si="8"/>
        <v>20210719</v>
      </c>
      <c r="AG32" s="20" t="str">
        <f>VLOOKUP(G32,'Listes déroulantes'!G:I,3,FALSE)</f>
        <v xml:space="preserve">49769047900025 </v>
      </c>
      <c r="AH32" s="24" t="str">
        <f t="shared" si="9"/>
        <v>0000000000000500</v>
      </c>
      <c r="AI32" s="20" t="s">
        <v>72</v>
      </c>
      <c r="AJ32" s="20" t="s">
        <v>69</v>
      </c>
      <c r="AK32" s="20" t="s">
        <v>503</v>
      </c>
      <c r="AL32" s="20" t="str">
        <f t="shared" si="10"/>
        <v>V</v>
      </c>
      <c r="AM32" s="27" t="s">
        <v>575</v>
      </c>
      <c r="AN32" s="20" t="s">
        <v>87</v>
      </c>
      <c r="AO32" s="23" t="str">
        <f t="shared" si="11"/>
        <v>20210720</v>
      </c>
      <c r="AP32" s="20" t="str">
        <f>VLOOKUP(G32,'Listes déroulantes'!G:O,9,FALSE)</f>
        <v xml:space="preserve">59 MARCQ EN BAROE   </v>
      </c>
      <c r="AQ32" s="20" t="s">
        <v>824</v>
      </c>
      <c r="AR32" s="20">
        <v>274</v>
      </c>
      <c r="AS32" s="20" t="str">
        <f>VLOOKUP(G32,'Listes déroulantes'!G:H,2,FALSE)</f>
        <v>SAS GUY DEMARLE GD P</v>
      </c>
      <c r="AT32" s="28" t="s">
        <v>76</v>
      </c>
      <c r="AU32" s="20" t="s">
        <v>67</v>
      </c>
      <c r="AV32" s="20" t="s">
        <v>77</v>
      </c>
      <c r="AW32" s="20" t="s">
        <v>65</v>
      </c>
      <c r="AX32" s="20" t="s">
        <v>70</v>
      </c>
      <c r="AY32" s="20" t="str">
        <f>VLOOKUP(G32,'Listes déroulantes'!G:N,8,FALSE)</f>
        <v>02608442940</v>
      </c>
      <c r="AZ32" s="20" t="s">
        <v>78</v>
      </c>
      <c r="BA32" s="28" t="s">
        <v>509</v>
      </c>
      <c r="BB32" s="20" t="s">
        <v>79</v>
      </c>
      <c r="BC32" s="20" t="str">
        <f>VLOOKUP(G32,'Listes déroulantes'!G:J,4,FALSE)</f>
        <v xml:space="preserve">9255005   </v>
      </c>
      <c r="BD32" s="20" t="s">
        <v>73</v>
      </c>
      <c r="BE32" s="20" t="s">
        <v>81</v>
      </c>
      <c r="BF32" s="20" t="s">
        <v>72</v>
      </c>
      <c r="BG32" s="20" t="s">
        <v>82</v>
      </c>
      <c r="BH32" s="20" t="str">
        <f t="shared" si="12"/>
        <v>0000000000000400</v>
      </c>
      <c r="BI32" s="20" t="s">
        <v>83</v>
      </c>
      <c r="BJ32" s="20" t="str">
        <f>VLOOKUP(G32,'Listes déroulantes'!G:M,7,FALSE)</f>
        <v xml:space="preserve">GUY DEMARLE             </v>
      </c>
      <c r="BK32" s="20" t="str">
        <f t="shared" si="13"/>
        <v>200721</v>
      </c>
      <c r="BL32" s="20" t="s">
        <v>63</v>
      </c>
      <c r="BM32" s="20" t="s">
        <v>86</v>
      </c>
      <c r="BN32" s="20" t="str">
        <f t="shared" si="14"/>
        <v>0000000000000500</v>
      </c>
      <c r="BO32" s="20" t="str">
        <f t="shared" si="15"/>
        <v>0000000000000500</v>
      </c>
      <c r="BP32" s="20" t="s">
        <v>77</v>
      </c>
      <c r="BQ32" s="20" t="s">
        <v>67</v>
      </c>
      <c r="BR32" s="23" t="str">
        <f t="shared" si="16"/>
        <v>20210720</v>
      </c>
      <c r="BS32" s="20" t="str">
        <f t="shared" si="17"/>
        <v>000000000000</v>
      </c>
      <c r="BT32" s="20" t="s">
        <v>592</v>
      </c>
      <c r="BU32" s="20" t="s">
        <v>77</v>
      </c>
      <c r="BV32" s="20" t="s">
        <v>1134</v>
      </c>
      <c r="BW32" s="34" t="s">
        <v>457</v>
      </c>
      <c r="BX32" s="23" t="str">
        <f t="shared" si="18"/>
        <v>20210720</v>
      </c>
      <c r="BY32" s="20" t="s">
        <v>695</v>
      </c>
      <c r="BZ32" s="27" t="str">
        <f t="shared" si="27"/>
        <v xml:space="preserve">00000220210719MONEXT     </v>
      </c>
      <c r="CA32" s="20" t="str">
        <f t="shared" si="20"/>
        <v>000000100000+</v>
      </c>
      <c r="CB32" s="20" t="str">
        <f t="shared" si="21"/>
        <v>000000039000+</v>
      </c>
      <c r="CC32" s="20" t="str">
        <f t="shared" si="22"/>
        <v>000000000000+</v>
      </c>
      <c r="CD32" s="20" t="str">
        <f t="shared" si="23"/>
        <v>C</v>
      </c>
      <c r="CE32" s="20" t="str">
        <f t="shared" si="24"/>
        <v>E</v>
      </c>
      <c r="CF32" s="20" t="str">
        <f t="shared" si="25"/>
        <v>FRA</v>
      </c>
      <c r="CG32" s="20">
        <f>VLOOKUP(G32,'Listes déroulantes'!G:K,5,FALSE)</f>
        <v>4319669</v>
      </c>
      <c r="CH32" s="20" t="str">
        <f>VLOOKUP(G32,'Listes déroulantes'!G:L,6,FALSE)</f>
        <v xml:space="preserve">VAD  </v>
      </c>
      <c r="CI32" s="20" t="s">
        <v>232</v>
      </c>
      <c r="CJ32" s="20" t="s">
        <v>592</v>
      </c>
      <c r="CK32" s="28" t="s">
        <v>240</v>
      </c>
    </row>
    <row r="33" spans="1:89" s="22" customFormat="1" x14ac:dyDescent="0.3">
      <c r="A33" s="46" t="s">
        <v>930</v>
      </c>
      <c r="B33" s="46" t="s">
        <v>796</v>
      </c>
      <c r="C33" s="39" t="str">
        <f>IF(B33="OUI",CONCATENATE(R33,S33,T33,U33,V33,W33,X33,Y33,Z33,AA33,AB33,AC33,AD33,AE33,AF33,AG33,AH33,AI33,AJ33,AK33,AL33,AM33,AN33,AO33,AP33,AQ33,AR33,AS33,AT33,AU33,AV33,AW33,AX33,AY33,AZ33,BA33,BB33,BC33,BD33,BE33,BF33,BG33,BH33,BI33,BJ33,BK33,BL33,BM33,BN33,BO33,BP33,BQ33,BR33,BS33,BT33,BU33,BV33,BW33,BX33,BY33,BZ33,CA33,CB33,CC33,CD33,CE33,CF33,CG33,CH33,CI33,CJ33,CK33),"CRE NON ACTIF")</f>
        <v xml:space="preserve">14000000Y01702817028XATRI    000021702892282513264KHYODHNJ313762021090160929700180001 00000000000005569782TI V           af2342567956AVO2021090227 AVENUE DE LA CROI38275CM_16_RMFEC         000000000000     17028922822829306013793001      9256026                                        978020000000000000555                     CM_16_RMFEC PDPSC       0209210000001561700000000000005560000000000000556     20210902000000000000             0002546432165461313564612021090200002500000220210901MONEXT     000000001000+000000001000+000000000000+DEUE 4101161PDPSC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3" s="20" t="s">
        <v>300</v>
      </c>
      <c r="E33" s="94">
        <v>44441</v>
      </c>
      <c r="F33" s="20" t="s">
        <v>511</v>
      </c>
      <c r="G33" s="20" t="s">
        <v>1255</v>
      </c>
      <c r="H33" s="21">
        <v>5.56</v>
      </c>
      <c r="I33" s="21">
        <v>0</v>
      </c>
      <c r="J33" s="21">
        <v>0.01</v>
      </c>
      <c r="K33" s="21">
        <v>0.01</v>
      </c>
      <c r="L33" s="21">
        <v>0</v>
      </c>
      <c r="M33" s="111">
        <v>0.8</v>
      </c>
      <c r="N33" s="20" t="s">
        <v>667</v>
      </c>
      <c r="O33" s="20" t="s">
        <v>666</v>
      </c>
      <c r="P33" s="42" t="s">
        <v>362</v>
      </c>
      <c r="Q33" s="46" t="s">
        <v>283</v>
      </c>
      <c r="R33" s="20" t="s">
        <v>62</v>
      </c>
      <c r="S33" s="20" t="s">
        <v>63</v>
      </c>
      <c r="T33" s="20" t="str">
        <f t="shared" si="7"/>
        <v>Y0</v>
      </c>
      <c r="U33" s="20" t="s">
        <v>65</v>
      </c>
      <c r="V33" s="20" t="s">
        <v>65</v>
      </c>
      <c r="W33" s="20" t="s">
        <v>66</v>
      </c>
      <c r="X33" s="20" t="s">
        <v>91</v>
      </c>
      <c r="Y33" s="20" t="s">
        <v>67</v>
      </c>
      <c r="Z33" s="20" t="s">
        <v>68</v>
      </c>
      <c r="AA33" s="20" t="s">
        <v>68</v>
      </c>
      <c r="AB33" s="20" t="s">
        <v>69</v>
      </c>
      <c r="AC33" s="20" t="s">
        <v>65</v>
      </c>
      <c r="AD33" s="20" t="s">
        <v>70</v>
      </c>
      <c r="AE33" s="31" t="s">
        <v>536</v>
      </c>
      <c r="AF33" s="23" t="str">
        <f t="shared" si="8"/>
        <v>20210901</v>
      </c>
      <c r="AG33" s="20" t="str">
        <f>VLOOKUP(G33,'Listes déroulantes'!G:I,3,FALSE)</f>
        <v xml:space="preserve">60929700180001 </v>
      </c>
      <c r="AH33" s="24" t="str">
        <f t="shared" si="9"/>
        <v>0000000000000556</v>
      </c>
      <c r="AI33" s="20" t="s">
        <v>72</v>
      </c>
      <c r="AJ33" s="20" t="s">
        <v>69</v>
      </c>
      <c r="AK33" s="20" t="s">
        <v>503</v>
      </c>
      <c r="AL33" s="20" t="str">
        <f t="shared" si="10"/>
        <v>V</v>
      </c>
      <c r="AM33" s="27" t="s">
        <v>576</v>
      </c>
      <c r="AN33" s="20" t="s">
        <v>87</v>
      </c>
      <c r="AO33" s="23" t="str">
        <f t="shared" si="11"/>
        <v>20210902</v>
      </c>
      <c r="AP33" s="20" t="str">
        <f>VLOOKUP(G33,'Listes déroulantes'!G:O,9,FALSE)</f>
        <v>27 AVENUE DE LA CROI</v>
      </c>
      <c r="AQ33" s="20" t="s">
        <v>825</v>
      </c>
      <c r="AR33" s="20">
        <v>275</v>
      </c>
      <c r="AS33" s="20" t="str">
        <f>VLOOKUP(G33,'Listes déroulantes'!G:H,2,FALSE)</f>
        <v xml:space="preserve">CM_16_RMFEC         </v>
      </c>
      <c r="AT33" s="28" t="s">
        <v>76</v>
      </c>
      <c r="AU33" s="20" t="s">
        <v>67</v>
      </c>
      <c r="AV33" s="20" t="s">
        <v>77</v>
      </c>
      <c r="AW33" s="20" t="s">
        <v>65</v>
      </c>
      <c r="AX33" s="20" t="s">
        <v>70</v>
      </c>
      <c r="AY33" s="20" t="str">
        <f>VLOOKUP(G33,'Listes déroulantes'!G:N,8,FALSE)</f>
        <v>28293060137</v>
      </c>
      <c r="AZ33" s="20" t="s">
        <v>78</v>
      </c>
      <c r="BA33" s="28" t="s">
        <v>509</v>
      </c>
      <c r="BB33" s="20" t="s">
        <v>79</v>
      </c>
      <c r="BC33" s="20" t="str">
        <f>VLOOKUP(G33,'Listes déroulantes'!G:J,4,FALSE)</f>
        <v xml:space="preserve">9256026   </v>
      </c>
      <c r="BD33" s="20" t="s">
        <v>73</v>
      </c>
      <c r="BE33" s="20" t="s">
        <v>81</v>
      </c>
      <c r="BF33" s="20" t="s">
        <v>72</v>
      </c>
      <c r="BG33" s="20" t="s">
        <v>82</v>
      </c>
      <c r="BH33" s="20" t="str">
        <f t="shared" si="12"/>
        <v>0000000000000555</v>
      </c>
      <c r="BI33" s="20" t="s">
        <v>83</v>
      </c>
      <c r="BJ33" s="20" t="str">
        <f>VLOOKUP(G33,'Listes déroulantes'!G:M,7,FALSE)</f>
        <v xml:space="preserve">CM_16_RMFEC PDPSC       </v>
      </c>
      <c r="BK33" s="20" t="str">
        <f t="shared" si="13"/>
        <v>020921</v>
      </c>
      <c r="BL33" s="20" t="s">
        <v>63</v>
      </c>
      <c r="BM33" s="20" t="s">
        <v>86</v>
      </c>
      <c r="BN33" s="20" t="str">
        <f t="shared" si="14"/>
        <v>0000000000000556</v>
      </c>
      <c r="BO33" s="20" t="str">
        <f t="shared" si="15"/>
        <v>0000000000000556</v>
      </c>
      <c r="BP33" s="20" t="s">
        <v>77</v>
      </c>
      <c r="BQ33" s="20" t="s">
        <v>67</v>
      </c>
      <c r="BR33" s="23" t="str">
        <f t="shared" si="16"/>
        <v>20210902</v>
      </c>
      <c r="BS33" s="20" t="str">
        <f t="shared" si="17"/>
        <v>000000000000</v>
      </c>
      <c r="BT33" s="20" t="s">
        <v>592</v>
      </c>
      <c r="BU33" s="20" t="s">
        <v>77</v>
      </c>
      <c r="BV33" s="20" t="s">
        <v>1135</v>
      </c>
      <c r="BW33" s="34" t="s">
        <v>457</v>
      </c>
      <c r="BX33" s="23" t="str">
        <f t="shared" si="18"/>
        <v>20210902</v>
      </c>
      <c r="BY33" s="20" t="s">
        <v>696</v>
      </c>
      <c r="BZ33" s="27" t="str">
        <f t="shared" si="27"/>
        <v xml:space="preserve">00000220210901MONEXT     </v>
      </c>
      <c r="CA33" s="20" t="str">
        <f t="shared" si="20"/>
        <v>000000001000+</v>
      </c>
      <c r="CB33" s="20" t="str">
        <f t="shared" si="21"/>
        <v>000000001000+</v>
      </c>
      <c r="CC33" s="20" t="str">
        <f t="shared" si="22"/>
        <v>000000000000+</v>
      </c>
      <c r="CD33" s="20" t="str">
        <f t="shared" si="23"/>
        <v>D</v>
      </c>
      <c r="CE33" s="20" t="str">
        <f t="shared" si="24"/>
        <v>E</v>
      </c>
      <c r="CF33" s="20" t="str">
        <f t="shared" si="25"/>
        <v xml:space="preserve">UE </v>
      </c>
      <c r="CG33" s="20">
        <f>VLOOKUP(G33,'Listes déroulantes'!G:K,5,FALSE)</f>
        <v>4101161</v>
      </c>
      <c r="CH33" s="20" t="str">
        <f>VLOOKUP(G33,'Listes déroulantes'!G:L,6,FALSE)</f>
        <v>PDPSC</v>
      </c>
      <c r="CI33" s="20" t="s">
        <v>232</v>
      </c>
      <c r="CJ33" s="20" t="s">
        <v>592</v>
      </c>
      <c r="CK33" s="28" t="s">
        <v>240</v>
      </c>
    </row>
    <row r="34" spans="1:89" s="22" customFormat="1" x14ac:dyDescent="0.3">
      <c r="A34" s="46" t="s">
        <v>931</v>
      </c>
      <c r="B34" s="46" t="s">
        <v>796</v>
      </c>
      <c r="C34" s="39" t="str">
        <f t="shared" si="26"/>
        <v xml:space="preserve">14000000Y01702817028XATRI    000021702892282513264KHYODHNJ313772021090160931700180001 00000000000019999782TI V           af2342567957AVO2021090216 RUE DE LA CANTAPE39276CM_18_RMFEC         000000000000     17028922822829306013993001      9256030                                        978020000000000001995                     CM_18_RMFEC VAD         0209210000001561700000000000019990000000000001999     20210902000000000000             0002646432165461313564612021090200002600000220210901MONEXT     000000004000+000000002000+000000000000+DEUE 4101181VAD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4" s="20" t="s">
        <v>300</v>
      </c>
      <c r="E34" s="94">
        <v>44441</v>
      </c>
      <c r="F34" s="20" t="s">
        <v>511</v>
      </c>
      <c r="G34" s="20" t="s">
        <v>1259</v>
      </c>
      <c r="H34" s="21">
        <v>19.989999999999998</v>
      </c>
      <c r="I34" s="21">
        <v>0</v>
      </c>
      <c r="J34" s="21">
        <v>0.04</v>
      </c>
      <c r="K34" s="21">
        <v>0.02</v>
      </c>
      <c r="L34" s="21">
        <v>0</v>
      </c>
      <c r="M34" s="111">
        <v>0.8</v>
      </c>
      <c r="N34" s="20" t="s">
        <v>667</v>
      </c>
      <c r="O34" s="20" t="s">
        <v>666</v>
      </c>
      <c r="P34" s="42" t="s">
        <v>362</v>
      </c>
      <c r="Q34" s="46" t="s">
        <v>284</v>
      </c>
      <c r="R34" s="20" t="s">
        <v>62</v>
      </c>
      <c r="S34" s="20" t="s">
        <v>63</v>
      </c>
      <c r="T34" s="20" t="str">
        <f t="shared" si="7"/>
        <v>Y0</v>
      </c>
      <c r="U34" s="20" t="s">
        <v>65</v>
      </c>
      <c r="V34" s="20" t="s">
        <v>65</v>
      </c>
      <c r="W34" s="20" t="s">
        <v>66</v>
      </c>
      <c r="X34" s="20" t="s">
        <v>91</v>
      </c>
      <c r="Y34" s="20" t="s">
        <v>67</v>
      </c>
      <c r="Z34" s="20" t="s">
        <v>68</v>
      </c>
      <c r="AA34" s="20" t="s">
        <v>68</v>
      </c>
      <c r="AB34" s="20" t="s">
        <v>69</v>
      </c>
      <c r="AC34" s="20" t="s">
        <v>65</v>
      </c>
      <c r="AD34" s="20" t="s">
        <v>70</v>
      </c>
      <c r="AE34" s="31" t="s">
        <v>537</v>
      </c>
      <c r="AF34" s="23" t="str">
        <f t="shared" si="8"/>
        <v>20210901</v>
      </c>
      <c r="AG34" s="20" t="str">
        <f>VLOOKUP(G34,'Listes déroulantes'!G:I,3,FALSE)</f>
        <v xml:space="preserve">60931700180001 </v>
      </c>
      <c r="AH34" s="24" t="str">
        <f t="shared" si="9"/>
        <v>0000000000001999</v>
      </c>
      <c r="AI34" s="20" t="s">
        <v>72</v>
      </c>
      <c r="AJ34" s="20" t="s">
        <v>69</v>
      </c>
      <c r="AK34" s="20" t="s">
        <v>503</v>
      </c>
      <c r="AL34" s="20" t="str">
        <f t="shared" si="10"/>
        <v>V</v>
      </c>
      <c r="AM34" s="27" t="s">
        <v>577</v>
      </c>
      <c r="AN34" s="20" t="s">
        <v>87</v>
      </c>
      <c r="AO34" s="23" t="str">
        <f t="shared" si="11"/>
        <v>20210902</v>
      </c>
      <c r="AP34" s="20" t="str">
        <f>VLOOKUP(G34,'Listes déroulantes'!G:O,9,FALSE)</f>
        <v>16 RUE DE LA CANTAPE</v>
      </c>
      <c r="AQ34" s="20" t="s">
        <v>826</v>
      </c>
      <c r="AR34" s="20">
        <v>276</v>
      </c>
      <c r="AS34" s="20" t="str">
        <f>VLOOKUP(G34,'Listes déroulantes'!G:H,2,FALSE)</f>
        <v xml:space="preserve">CM_18_RMFEC         </v>
      </c>
      <c r="AT34" s="28" t="s">
        <v>76</v>
      </c>
      <c r="AU34" s="20" t="s">
        <v>67</v>
      </c>
      <c r="AV34" s="20" t="s">
        <v>77</v>
      </c>
      <c r="AW34" s="20" t="s">
        <v>65</v>
      </c>
      <c r="AX34" s="20" t="s">
        <v>70</v>
      </c>
      <c r="AY34" s="20" t="str">
        <f>VLOOKUP(G34,'Listes déroulantes'!G:N,8,FALSE)</f>
        <v>28293060139</v>
      </c>
      <c r="AZ34" s="20" t="s">
        <v>78</v>
      </c>
      <c r="BA34" s="28" t="s">
        <v>509</v>
      </c>
      <c r="BB34" s="20" t="s">
        <v>79</v>
      </c>
      <c r="BC34" s="20" t="str">
        <f>VLOOKUP(G34,'Listes déroulantes'!G:J,4,FALSE)</f>
        <v xml:space="preserve">9256030   </v>
      </c>
      <c r="BD34" s="20" t="s">
        <v>73</v>
      </c>
      <c r="BE34" s="20" t="s">
        <v>81</v>
      </c>
      <c r="BF34" s="20" t="s">
        <v>72</v>
      </c>
      <c r="BG34" s="20" t="s">
        <v>82</v>
      </c>
      <c r="BH34" s="20" t="str">
        <f t="shared" si="12"/>
        <v>0000000000001995</v>
      </c>
      <c r="BI34" s="20" t="s">
        <v>83</v>
      </c>
      <c r="BJ34" s="20" t="str">
        <f>VLOOKUP(G34,'Listes déroulantes'!G:M,7,FALSE)</f>
        <v xml:space="preserve">CM_18_RMFEC VAD         </v>
      </c>
      <c r="BK34" s="20" t="str">
        <f t="shared" si="13"/>
        <v>020921</v>
      </c>
      <c r="BL34" s="20" t="s">
        <v>63</v>
      </c>
      <c r="BM34" s="20" t="s">
        <v>86</v>
      </c>
      <c r="BN34" s="20" t="str">
        <f t="shared" si="14"/>
        <v>0000000000001999</v>
      </c>
      <c r="BO34" s="20" t="str">
        <f t="shared" si="15"/>
        <v>0000000000001999</v>
      </c>
      <c r="BP34" s="20" t="s">
        <v>77</v>
      </c>
      <c r="BQ34" s="20" t="s">
        <v>67</v>
      </c>
      <c r="BR34" s="23" t="str">
        <f t="shared" si="16"/>
        <v>20210902</v>
      </c>
      <c r="BS34" s="20" t="str">
        <f t="shared" si="17"/>
        <v>000000000000</v>
      </c>
      <c r="BT34" s="20" t="s">
        <v>592</v>
      </c>
      <c r="BU34" s="20" t="s">
        <v>77</v>
      </c>
      <c r="BV34" s="20" t="s">
        <v>1136</v>
      </c>
      <c r="BW34" s="34" t="s">
        <v>457</v>
      </c>
      <c r="BX34" s="23" t="str">
        <f t="shared" si="18"/>
        <v>20210902</v>
      </c>
      <c r="BY34" s="20" t="s">
        <v>697</v>
      </c>
      <c r="BZ34" s="27" t="str">
        <f t="shared" si="27"/>
        <v xml:space="preserve">00000220210901MONEXT     </v>
      </c>
      <c r="CA34" s="20" t="str">
        <f t="shared" si="20"/>
        <v>000000004000+</v>
      </c>
      <c r="CB34" s="20" t="str">
        <f t="shared" si="21"/>
        <v>000000002000+</v>
      </c>
      <c r="CC34" s="20" t="str">
        <f t="shared" si="22"/>
        <v>000000000000+</v>
      </c>
      <c r="CD34" s="20" t="str">
        <f t="shared" si="23"/>
        <v>D</v>
      </c>
      <c r="CE34" s="20" t="str">
        <f t="shared" si="24"/>
        <v>E</v>
      </c>
      <c r="CF34" s="20" t="str">
        <f t="shared" si="25"/>
        <v xml:space="preserve">UE </v>
      </c>
      <c r="CG34" s="20">
        <f>VLOOKUP(G34,'Listes déroulantes'!G:K,5,FALSE)</f>
        <v>4101181</v>
      </c>
      <c r="CH34" s="20" t="str">
        <f>VLOOKUP(G34,'Listes déroulantes'!G:L,6,FALSE)</f>
        <v xml:space="preserve">VAD  </v>
      </c>
      <c r="CI34" s="20" t="s">
        <v>232</v>
      </c>
      <c r="CJ34" s="20" t="s">
        <v>592</v>
      </c>
      <c r="CK34" s="28" t="s">
        <v>240</v>
      </c>
    </row>
    <row r="35" spans="1:89" s="22" customFormat="1" x14ac:dyDescent="0.3">
      <c r="A35" s="46" t="s">
        <v>932</v>
      </c>
      <c r="B35" s="46" t="s">
        <v>797</v>
      </c>
      <c r="C35" s="39" t="str">
        <f t="shared" si="26"/>
        <v>CRE NON ACTIF</v>
      </c>
      <c r="D35" s="20" t="s">
        <v>300</v>
      </c>
      <c r="E35" s="94">
        <v>44397</v>
      </c>
      <c r="F35" s="20" t="s">
        <v>511</v>
      </c>
      <c r="G35" s="20" t="s">
        <v>370</v>
      </c>
      <c r="H35" s="21">
        <v>8</v>
      </c>
      <c r="I35" s="21">
        <v>0</v>
      </c>
      <c r="J35" s="21">
        <v>1</v>
      </c>
      <c r="K35" s="21">
        <v>0.39</v>
      </c>
      <c r="L35" s="21">
        <v>0</v>
      </c>
      <c r="M35" s="111">
        <v>0.8</v>
      </c>
      <c r="N35" s="20" t="s">
        <v>668</v>
      </c>
      <c r="O35" s="20" t="s">
        <v>666</v>
      </c>
      <c r="P35" s="42" t="s">
        <v>93</v>
      </c>
      <c r="Q35" s="46" t="s">
        <v>285</v>
      </c>
      <c r="R35" s="20" t="s">
        <v>62</v>
      </c>
      <c r="S35" s="20" t="s">
        <v>63</v>
      </c>
      <c r="T35" s="20" t="str">
        <f t="shared" si="7"/>
        <v>Y0</v>
      </c>
      <c r="U35" s="20" t="s">
        <v>65</v>
      </c>
      <c r="V35" s="20" t="s">
        <v>65</v>
      </c>
      <c r="W35" s="20" t="s">
        <v>66</v>
      </c>
      <c r="X35" s="20" t="s">
        <v>91</v>
      </c>
      <c r="Y35" s="20" t="s">
        <v>67</v>
      </c>
      <c r="Z35" s="20" t="s">
        <v>68</v>
      </c>
      <c r="AA35" s="20" t="s">
        <v>68</v>
      </c>
      <c r="AB35" s="20" t="s">
        <v>69</v>
      </c>
      <c r="AC35" s="20" t="s">
        <v>65</v>
      </c>
      <c r="AD35" s="20" t="s">
        <v>70</v>
      </c>
      <c r="AE35" s="31" t="s">
        <v>538</v>
      </c>
      <c r="AF35" s="23" t="str">
        <f t="shared" si="8"/>
        <v>20210719</v>
      </c>
      <c r="AG35" s="20" t="str">
        <f>VLOOKUP(G35,'Listes déroulantes'!G:I,3,FALSE)</f>
        <v xml:space="preserve">49769047900025 </v>
      </c>
      <c r="AH35" s="24" t="str">
        <f t="shared" si="9"/>
        <v>0000000000000800</v>
      </c>
      <c r="AI35" s="20" t="s">
        <v>72</v>
      </c>
      <c r="AJ35" s="20" t="s">
        <v>69</v>
      </c>
      <c r="AK35" s="20" t="s">
        <v>503</v>
      </c>
      <c r="AL35" s="20" t="str">
        <f t="shared" si="10"/>
        <v>V</v>
      </c>
      <c r="AM35" s="27" t="s">
        <v>578</v>
      </c>
      <c r="AN35" s="20" t="s">
        <v>87</v>
      </c>
      <c r="AO35" s="23" t="str">
        <f t="shared" si="11"/>
        <v>20210720</v>
      </c>
      <c r="AP35" s="20" t="str">
        <f>VLOOKUP(G35,'Listes déroulantes'!G:O,9,FALSE)</f>
        <v xml:space="preserve">59 MARCQ EN BAROE   </v>
      </c>
      <c r="AQ35" s="20" t="s">
        <v>827</v>
      </c>
      <c r="AR35" s="20">
        <v>277</v>
      </c>
      <c r="AS35" s="20" t="str">
        <f>VLOOKUP(G35,'Listes déroulantes'!G:H,2,FALSE)</f>
        <v>SAS GUY DEMARLE GD P</v>
      </c>
      <c r="AT35" s="28" t="s">
        <v>76</v>
      </c>
      <c r="AU35" s="20" t="s">
        <v>67</v>
      </c>
      <c r="AV35" s="20" t="s">
        <v>77</v>
      </c>
      <c r="AW35" s="20" t="s">
        <v>65</v>
      </c>
      <c r="AX35" s="20" t="s">
        <v>70</v>
      </c>
      <c r="AY35" s="20" t="str">
        <f>VLOOKUP(G35,'Listes déroulantes'!G:N,8,FALSE)</f>
        <v>02608442940</v>
      </c>
      <c r="AZ35" s="20" t="s">
        <v>78</v>
      </c>
      <c r="BA35" s="28" t="s">
        <v>509</v>
      </c>
      <c r="BB35" s="20" t="s">
        <v>79</v>
      </c>
      <c r="BC35" s="20" t="str">
        <f>VLOOKUP(G35,'Listes déroulantes'!G:J,4,FALSE)</f>
        <v xml:space="preserve">9255005   </v>
      </c>
      <c r="BD35" s="20" t="s">
        <v>73</v>
      </c>
      <c r="BE35" s="20" t="s">
        <v>81</v>
      </c>
      <c r="BF35" s="20" t="s">
        <v>72</v>
      </c>
      <c r="BG35" s="20" t="s">
        <v>82</v>
      </c>
      <c r="BH35" s="20" t="str">
        <f t="shared" si="12"/>
        <v>0000000000000700</v>
      </c>
      <c r="BI35" s="20" t="s">
        <v>83</v>
      </c>
      <c r="BJ35" s="20" t="str">
        <f>VLOOKUP(G35,'Listes déroulantes'!G:M,7,FALSE)</f>
        <v xml:space="preserve">GUY DEMARLE             </v>
      </c>
      <c r="BK35" s="20" t="str">
        <f t="shared" si="13"/>
        <v>200721</v>
      </c>
      <c r="BL35" s="20" t="s">
        <v>63</v>
      </c>
      <c r="BM35" s="20" t="s">
        <v>86</v>
      </c>
      <c r="BN35" s="20" t="str">
        <f t="shared" si="14"/>
        <v>0000000000000800</v>
      </c>
      <c r="BO35" s="20" t="str">
        <f t="shared" si="15"/>
        <v>0000000000000800</v>
      </c>
      <c r="BP35" s="20" t="s">
        <v>77</v>
      </c>
      <c r="BQ35" s="20" t="s">
        <v>67</v>
      </c>
      <c r="BR35" s="23" t="str">
        <f t="shared" si="16"/>
        <v>20210720</v>
      </c>
      <c r="BS35" s="20" t="str">
        <f t="shared" si="17"/>
        <v>000000000000</v>
      </c>
      <c r="BT35" s="20" t="s">
        <v>592</v>
      </c>
      <c r="BU35" s="20" t="s">
        <v>77</v>
      </c>
      <c r="BV35" s="20" t="s">
        <v>1137</v>
      </c>
      <c r="BW35" s="34" t="s">
        <v>457</v>
      </c>
      <c r="BX35" s="23" t="str">
        <f t="shared" si="18"/>
        <v>20210720</v>
      </c>
      <c r="BY35" s="20" t="s">
        <v>698</v>
      </c>
      <c r="BZ35" s="27" t="str">
        <f t="shared" si="27"/>
        <v xml:space="preserve">00000220210719MONEXT     </v>
      </c>
      <c r="CA35" s="20" t="str">
        <f t="shared" si="20"/>
        <v>000000100000+</v>
      </c>
      <c r="CB35" s="20" t="str">
        <f t="shared" si="21"/>
        <v>000000039000+</v>
      </c>
      <c r="CC35" s="20" t="str">
        <f t="shared" si="22"/>
        <v>000000000000+</v>
      </c>
      <c r="CD35" s="20" t="str">
        <f t="shared" si="23"/>
        <v>C</v>
      </c>
      <c r="CE35" s="20" t="str">
        <f t="shared" si="24"/>
        <v>E</v>
      </c>
      <c r="CF35" s="20" t="str">
        <f t="shared" si="25"/>
        <v>FRA</v>
      </c>
      <c r="CG35" s="20">
        <f>VLOOKUP(G35,'Listes déroulantes'!G:K,5,FALSE)</f>
        <v>4319669</v>
      </c>
      <c r="CH35" s="20" t="str">
        <f>VLOOKUP(G35,'Listes déroulantes'!G:L,6,FALSE)</f>
        <v xml:space="preserve">VAD  </v>
      </c>
      <c r="CI35" s="20" t="s">
        <v>232</v>
      </c>
      <c r="CJ35" s="20" t="s">
        <v>592</v>
      </c>
      <c r="CK35" s="28" t="s">
        <v>240</v>
      </c>
    </row>
    <row r="36" spans="1:89" s="22" customFormat="1" x14ac:dyDescent="0.3">
      <c r="A36" s="46" t="s">
        <v>933</v>
      </c>
      <c r="B36" s="46" t="s">
        <v>1333</v>
      </c>
      <c r="C36" s="39" t="str">
        <f t="shared" si="26"/>
        <v>CRE NON ACTIF</v>
      </c>
      <c r="D36" s="20" t="s">
        <v>300</v>
      </c>
      <c r="E36" s="94">
        <v>44397</v>
      </c>
      <c r="F36" s="20" t="s">
        <v>511</v>
      </c>
      <c r="G36" s="20" t="s">
        <v>370</v>
      </c>
      <c r="H36" s="21">
        <v>9</v>
      </c>
      <c r="I36" s="21">
        <v>0</v>
      </c>
      <c r="J36" s="21">
        <v>1</v>
      </c>
      <c r="K36" s="21">
        <v>0.39</v>
      </c>
      <c r="L36" s="21">
        <v>0</v>
      </c>
      <c r="M36" s="111">
        <v>0.8</v>
      </c>
      <c r="N36" s="20" t="s">
        <v>668</v>
      </c>
      <c r="O36" s="20" t="s">
        <v>666</v>
      </c>
      <c r="P36" s="42" t="s">
        <v>93</v>
      </c>
      <c r="Q36" s="46" t="s">
        <v>286</v>
      </c>
      <c r="R36" s="20" t="s">
        <v>62</v>
      </c>
      <c r="S36" s="20" t="s">
        <v>63</v>
      </c>
      <c r="T36" s="20" t="str">
        <f t="shared" si="7"/>
        <v>Y0</v>
      </c>
      <c r="U36" s="20" t="s">
        <v>65</v>
      </c>
      <c r="V36" s="20" t="s">
        <v>65</v>
      </c>
      <c r="W36" s="20" t="s">
        <v>66</v>
      </c>
      <c r="X36" s="20" t="s">
        <v>91</v>
      </c>
      <c r="Y36" s="20" t="s">
        <v>67</v>
      </c>
      <c r="Z36" s="20" t="s">
        <v>68</v>
      </c>
      <c r="AA36" s="20" t="s">
        <v>68</v>
      </c>
      <c r="AB36" s="20" t="s">
        <v>69</v>
      </c>
      <c r="AC36" s="20" t="s">
        <v>65</v>
      </c>
      <c r="AD36" s="20" t="s">
        <v>70</v>
      </c>
      <c r="AE36" s="31" t="s">
        <v>539</v>
      </c>
      <c r="AF36" s="23" t="str">
        <f t="shared" si="8"/>
        <v>20210719</v>
      </c>
      <c r="AG36" s="20" t="str">
        <f>VLOOKUP(G36,'Listes déroulantes'!G:I,3,FALSE)</f>
        <v xml:space="preserve">49769047900025 </v>
      </c>
      <c r="AH36" s="24" t="str">
        <f t="shared" si="9"/>
        <v>0000000000000900</v>
      </c>
      <c r="AI36" s="20" t="s">
        <v>72</v>
      </c>
      <c r="AJ36" s="20" t="s">
        <v>69</v>
      </c>
      <c r="AK36" s="20" t="s">
        <v>503</v>
      </c>
      <c r="AL36" s="20" t="str">
        <f t="shared" si="10"/>
        <v>V</v>
      </c>
      <c r="AM36" s="27" t="s">
        <v>579</v>
      </c>
      <c r="AN36" s="20" t="s">
        <v>87</v>
      </c>
      <c r="AO36" s="23" t="str">
        <f t="shared" si="11"/>
        <v>20210720</v>
      </c>
      <c r="AP36" s="20" t="str">
        <f>VLOOKUP(G36,'Listes déroulantes'!G:O,9,FALSE)</f>
        <v xml:space="preserve">59 MARCQ EN BAROE   </v>
      </c>
      <c r="AQ36" s="20" t="s">
        <v>828</v>
      </c>
      <c r="AR36" s="20">
        <v>278</v>
      </c>
      <c r="AS36" s="20" t="str">
        <f>VLOOKUP(G36,'Listes déroulantes'!G:H,2,FALSE)</f>
        <v>SAS GUY DEMARLE GD P</v>
      </c>
      <c r="AT36" s="28" t="s">
        <v>76</v>
      </c>
      <c r="AU36" s="20" t="s">
        <v>67</v>
      </c>
      <c r="AV36" s="20" t="s">
        <v>77</v>
      </c>
      <c r="AW36" s="20" t="s">
        <v>65</v>
      </c>
      <c r="AX36" s="20" t="s">
        <v>70</v>
      </c>
      <c r="AY36" s="20" t="str">
        <f>VLOOKUP(G36,'Listes déroulantes'!G:N,8,FALSE)</f>
        <v>02608442940</v>
      </c>
      <c r="AZ36" s="20" t="s">
        <v>78</v>
      </c>
      <c r="BA36" s="28" t="s">
        <v>509</v>
      </c>
      <c r="BB36" s="20" t="s">
        <v>79</v>
      </c>
      <c r="BC36" s="20" t="str">
        <f>VLOOKUP(G36,'Listes déroulantes'!G:J,4,FALSE)</f>
        <v xml:space="preserve">9255005   </v>
      </c>
      <c r="BD36" s="20" t="s">
        <v>73</v>
      </c>
      <c r="BE36" s="20" t="s">
        <v>81</v>
      </c>
      <c r="BF36" s="20" t="s">
        <v>72</v>
      </c>
      <c r="BG36" s="20" t="s">
        <v>82</v>
      </c>
      <c r="BH36" s="20" t="str">
        <f t="shared" si="12"/>
        <v>0000000000000800</v>
      </c>
      <c r="BI36" s="20" t="s">
        <v>83</v>
      </c>
      <c r="BJ36" s="20" t="str">
        <f>VLOOKUP(G36,'Listes déroulantes'!G:M,7,FALSE)</f>
        <v xml:space="preserve">GUY DEMARLE             </v>
      </c>
      <c r="BK36" s="20" t="str">
        <f t="shared" si="13"/>
        <v>200721</v>
      </c>
      <c r="BL36" s="20" t="s">
        <v>63</v>
      </c>
      <c r="BM36" s="20" t="s">
        <v>86</v>
      </c>
      <c r="BN36" s="20" t="str">
        <f t="shared" si="14"/>
        <v>0000000000000900</v>
      </c>
      <c r="BO36" s="20" t="str">
        <f t="shared" si="15"/>
        <v>0000000000000900</v>
      </c>
      <c r="BP36" s="20" t="s">
        <v>77</v>
      </c>
      <c r="BQ36" s="20" t="s">
        <v>67</v>
      </c>
      <c r="BR36" s="23" t="str">
        <f t="shared" si="16"/>
        <v>20210720</v>
      </c>
      <c r="BS36" s="20" t="str">
        <f t="shared" si="17"/>
        <v>000000000000</v>
      </c>
      <c r="BT36" s="20" t="s">
        <v>592</v>
      </c>
      <c r="BU36" s="20" t="s">
        <v>77</v>
      </c>
      <c r="BV36" s="20" t="s">
        <v>1138</v>
      </c>
      <c r="BW36" s="34" t="s">
        <v>457</v>
      </c>
      <c r="BX36" s="23" t="str">
        <f t="shared" si="18"/>
        <v>20210720</v>
      </c>
      <c r="BY36" s="20" t="s">
        <v>699</v>
      </c>
      <c r="BZ36" s="27" t="str">
        <f t="shared" si="27"/>
        <v xml:space="preserve">00000220210719MONEXT     </v>
      </c>
      <c r="CA36" s="20" t="str">
        <f t="shared" si="20"/>
        <v>000000100000+</v>
      </c>
      <c r="CB36" s="20" t="str">
        <f t="shared" si="21"/>
        <v>000000039000+</v>
      </c>
      <c r="CC36" s="20" t="str">
        <f t="shared" si="22"/>
        <v>000000000000+</v>
      </c>
      <c r="CD36" s="20" t="str">
        <f t="shared" si="23"/>
        <v>C</v>
      </c>
      <c r="CE36" s="20" t="str">
        <f t="shared" si="24"/>
        <v>E</v>
      </c>
      <c r="CF36" s="20" t="str">
        <f t="shared" si="25"/>
        <v>FRA</v>
      </c>
      <c r="CG36" s="20">
        <f>VLOOKUP(G36,'Listes déroulantes'!G:K,5,FALSE)</f>
        <v>4319669</v>
      </c>
      <c r="CH36" s="20" t="str">
        <f>VLOOKUP(G36,'Listes déroulantes'!G:L,6,FALSE)</f>
        <v xml:space="preserve">VAD  </v>
      </c>
      <c r="CI36" s="20" t="s">
        <v>232</v>
      </c>
      <c r="CJ36" s="20" t="s">
        <v>592</v>
      </c>
      <c r="CK36" s="28" t="s">
        <v>240</v>
      </c>
    </row>
    <row r="37" spans="1:89" s="22" customFormat="1" x14ac:dyDescent="0.3">
      <c r="A37" s="46" t="s">
        <v>934</v>
      </c>
      <c r="B37" s="46" t="s">
        <v>1333</v>
      </c>
      <c r="C37" s="39" t="str">
        <f t="shared" si="26"/>
        <v>CRE NON ACTIF</v>
      </c>
      <c r="D37" s="20" t="s">
        <v>300</v>
      </c>
      <c r="E37" s="94">
        <v>44397</v>
      </c>
      <c r="F37" s="20" t="s">
        <v>511</v>
      </c>
      <c r="G37" s="20" t="s">
        <v>370</v>
      </c>
      <c r="H37" s="21">
        <v>10</v>
      </c>
      <c r="I37" s="21">
        <v>0</v>
      </c>
      <c r="J37" s="21">
        <v>1</v>
      </c>
      <c r="K37" s="21">
        <v>0.39</v>
      </c>
      <c r="L37" s="21">
        <v>0</v>
      </c>
      <c r="M37" s="111">
        <v>0.8</v>
      </c>
      <c r="N37" s="20" t="s">
        <v>668</v>
      </c>
      <c r="O37" s="20" t="s">
        <v>666</v>
      </c>
      <c r="P37" s="42" t="s">
        <v>93</v>
      </c>
      <c r="Q37" s="46" t="s">
        <v>287</v>
      </c>
      <c r="R37" s="20" t="s">
        <v>62</v>
      </c>
      <c r="S37" s="20" t="s">
        <v>63</v>
      </c>
      <c r="T37" s="20" t="str">
        <f t="shared" si="7"/>
        <v>Y0</v>
      </c>
      <c r="U37" s="20" t="s">
        <v>65</v>
      </c>
      <c r="V37" s="20" t="s">
        <v>65</v>
      </c>
      <c r="W37" s="20" t="s">
        <v>66</v>
      </c>
      <c r="X37" s="20" t="s">
        <v>91</v>
      </c>
      <c r="Y37" s="20" t="s">
        <v>67</v>
      </c>
      <c r="Z37" s="20" t="s">
        <v>68</v>
      </c>
      <c r="AA37" s="20" t="s">
        <v>68</v>
      </c>
      <c r="AB37" s="20" t="s">
        <v>69</v>
      </c>
      <c r="AC37" s="20" t="s">
        <v>65</v>
      </c>
      <c r="AD37" s="20" t="s">
        <v>70</v>
      </c>
      <c r="AE37" s="31" t="s">
        <v>540</v>
      </c>
      <c r="AF37" s="23" t="str">
        <f t="shared" si="8"/>
        <v>20210719</v>
      </c>
      <c r="AG37" s="20" t="str">
        <f>VLOOKUP(G37,'Listes déroulantes'!G:I,3,FALSE)</f>
        <v xml:space="preserve">49769047900025 </v>
      </c>
      <c r="AH37" s="24" t="str">
        <f t="shared" si="9"/>
        <v>0000000000001000</v>
      </c>
      <c r="AI37" s="20" t="s">
        <v>72</v>
      </c>
      <c r="AJ37" s="20" t="s">
        <v>69</v>
      </c>
      <c r="AK37" s="20" t="s">
        <v>503</v>
      </c>
      <c r="AL37" s="20" t="str">
        <f t="shared" si="10"/>
        <v>V</v>
      </c>
      <c r="AM37" s="27" t="s">
        <v>580</v>
      </c>
      <c r="AN37" s="20" t="s">
        <v>87</v>
      </c>
      <c r="AO37" s="23" t="str">
        <f t="shared" si="11"/>
        <v>20210720</v>
      </c>
      <c r="AP37" s="20" t="str">
        <f>VLOOKUP(G37,'Listes déroulantes'!G:O,9,FALSE)</f>
        <v xml:space="preserve">59 MARCQ EN BAROE   </v>
      </c>
      <c r="AQ37" s="20" t="s">
        <v>829</v>
      </c>
      <c r="AR37" s="20">
        <v>279</v>
      </c>
      <c r="AS37" s="20" t="str">
        <f>VLOOKUP(G37,'Listes déroulantes'!G:H,2,FALSE)</f>
        <v>SAS GUY DEMARLE GD P</v>
      </c>
      <c r="AT37" s="28" t="s">
        <v>76</v>
      </c>
      <c r="AU37" s="20" t="s">
        <v>67</v>
      </c>
      <c r="AV37" s="20" t="s">
        <v>77</v>
      </c>
      <c r="AW37" s="20" t="s">
        <v>65</v>
      </c>
      <c r="AX37" s="20" t="s">
        <v>70</v>
      </c>
      <c r="AY37" s="20" t="str">
        <f>VLOOKUP(G37,'Listes déroulantes'!G:N,8,FALSE)</f>
        <v>02608442940</v>
      </c>
      <c r="AZ37" s="20" t="s">
        <v>78</v>
      </c>
      <c r="BA37" s="28" t="s">
        <v>509</v>
      </c>
      <c r="BB37" s="20" t="s">
        <v>79</v>
      </c>
      <c r="BC37" s="20" t="str">
        <f>VLOOKUP(G37,'Listes déroulantes'!G:J,4,FALSE)</f>
        <v xml:space="preserve">9255005   </v>
      </c>
      <c r="BD37" s="20" t="s">
        <v>73</v>
      </c>
      <c r="BE37" s="20" t="s">
        <v>81</v>
      </c>
      <c r="BF37" s="20" t="s">
        <v>72</v>
      </c>
      <c r="BG37" s="20" t="s">
        <v>82</v>
      </c>
      <c r="BH37" s="20" t="str">
        <f t="shared" si="12"/>
        <v>0000000000000900</v>
      </c>
      <c r="BI37" s="20" t="s">
        <v>83</v>
      </c>
      <c r="BJ37" s="20" t="str">
        <f>VLOOKUP(G37,'Listes déroulantes'!G:M,7,FALSE)</f>
        <v xml:space="preserve">GUY DEMARLE             </v>
      </c>
      <c r="BK37" s="20" t="str">
        <f t="shared" si="13"/>
        <v>200721</v>
      </c>
      <c r="BL37" s="20" t="s">
        <v>63</v>
      </c>
      <c r="BM37" s="20" t="s">
        <v>86</v>
      </c>
      <c r="BN37" s="20" t="str">
        <f t="shared" si="14"/>
        <v>0000000000001000</v>
      </c>
      <c r="BO37" s="20" t="str">
        <f t="shared" si="15"/>
        <v>0000000000001000</v>
      </c>
      <c r="BP37" s="20" t="s">
        <v>77</v>
      </c>
      <c r="BQ37" s="20" t="s">
        <v>67</v>
      </c>
      <c r="BR37" s="23" t="str">
        <f t="shared" si="16"/>
        <v>20210720</v>
      </c>
      <c r="BS37" s="20" t="str">
        <f t="shared" si="17"/>
        <v>000000000000</v>
      </c>
      <c r="BT37" s="20" t="s">
        <v>592</v>
      </c>
      <c r="BU37" s="20" t="s">
        <v>77</v>
      </c>
      <c r="BV37" s="20" t="s">
        <v>1139</v>
      </c>
      <c r="BW37" s="34" t="s">
        <v>457</v>
      </c>
      <c r="BX37" s="23" t="str">
        <f t="shared" si="18"/>
        <v>20210720</v>
      </c>
      <c r="BY37" s="20" t="s">
        <v>700</v>
      </c>
      <c r="BZ37" s="27" t="str">
        <f t="shared" si="27"/>
        <v xml:space="preserve">00000220210719MONEXT     </v>
      </c>
      <c r="CA37" s="20" t="str">
        <f t="shared" si="20"/>
        <v>000000100000+</v>
      </c>
      <c r="CB37" s="20" t="str">
        <f t="shared" si="21"/>
        <v>000000039000+</v>
      </c>
      <c r="CC37" s="20" t="str">
        <f t="shared" si="22"/>
        <v>000000000000+</v>
      </c>
      <c r="CD37" s="20" t="str">
        <f t="shared" si="23"/>
        <v>C</v>
      </c>
      <c r="CE37" s="20" t="str">
        <f t="shared" si="24"/>
        <v>E</v>
      </c>
      <c r="CF37" s="20" t="str">
        <f t="shared" si="25"/>
        <v>FRA</v>
      </c>
      <c r="CG37" s="20">
        <f>VLOOKUP(G37,'Listes déroulantes'!G:K,5,FALSE)</f>
        <v>4319669</v>
      </c>
      <c r="CH37" s="20" t="str">
        <f>VLOOKUP(G37,'Listes déroulantes'!G:L,6,FALSE)</f>
        <v xml:space="preserve">VAD  </v>
      </c>
      <c r="CI37" s="20" t="s">
        <v>232</v>
      </c>
      <c r="CJ37" s="20" t="s">
        <v>592</v>
      </c>
      <c r="CK37" s="28" t="s">
        <v>240</v>
      </c>
    </row>
    <row r="38" spans="1:89" s="22" customFormat="1" x14ac:dyDescent="0.3">
      <c r="A38" s="46" t="s">
        <v>935</v>
      </c>
      <c r="B38" s="46" t="s">
        <v>797</v>
      </c>
      <c r="C38" s="39" t="str">
        <f t="shared" si="26"/>
        <v>CRE NON ACTIF</v>
      </c>
      <c r="D38" s="20" t="s">
        <v>300</v>
      </c>
      <c r="E38" s="94">
        <v>44397</v>
      </c>
      <c r="F38" s="20" t="s">
        <v>511</v>
      </c>
      <c r="G38" s="20" t="s">
        <v>370</v>
      </c>
      <c r="H38" s="21">
        <v>11</v>
      </c>
      <c r="I38" s="21">
        <v>0</v>
      </c>
      <c r="J38" s="21">
        <v>1</v>
      </c>
      <c r="K38" s="21">
        <v>0.39</v>
      </c>
      <c r="L38" s="21">
        <v>0</v>
      </c>
      <c r="M38" s="111">
        <v>0.8</v>
      </c>
      <c r="N38" s="20" t="s">
        <v>668</v>
      </c>
      <c r="O38" s="20" t="s">
        <v>666</v>
      </c>
      <c r="P38" s="42" t="s">
        <v>93</v>
      </c>
      <c r="Q38" s="46" t="s">
        <v>288</v>
      </c>
      <c r="R38" s="20" t="s">
        <v>62</v>
      </c>
      <c r="S38" s="20" t="s">
        <v>63</v>
      </c>
      <c r="T38" s="20" t="str">
        <f t="shared" si="7"/>
        <v>Y0</v>
      </c>
      <c r="U38" s="20" t="s">
        <v>65</v>
      </c>
      <c r="V38" s="20" t="s">
        <v>65</v>
      </c>
      <c r="W38" s="20" t="s">
        <v>66</v>
      </c>
      <c r="X38" s="20" t="s">
        <v>91</v>
      </c>
      <c r="Y38" s="20" t="s">
        <v>67</v>
      </c>
      <c r="Z38" s="20" t="s">
        <v>68</v>
      </c>
      <c r="AA38" s="20" t="s">
        <v>68</v>
      </c>
      <c r="AB38" s="20" t="s">
        <v>69</v>
      </c>
      <c r="AC38" s="20" t="s">
        <v>65</v>
      </c>
      <c r="AD38" s="20" t="s">
        <v>70</v>
      </c>
      <c r="AE38" s="31" t="s">
        <v>541</v>
      </c>
      <c r="AF38" s="23" t="str">
        <f t="shared" si="8"/>
        <v>20210719</v>
      </c>
      <c r="AG38" s="20" t="str">
        <f>VLOOKUP(G38,'Listes déroulantes'!G:I,3,FALSE)</f>
        <v xml:space="preserve">49769047900025 </v>
      </c>
      <c r="AH38" s="24" t="str">
        <f t="shared" si="9"/>
        <v>0000000000001100</v>
      </c>
      <c r="AI38" s="20" t="s">
        <v>72</v>
      </c>
      <c r="AJ38" s="20" t="s">
        <v>69</v>
      </c>
      <c r="AK38" s="20" t="s">
        <v>503</v>
      </c>
      <c r="AL38" s="20" t="str">
        <f t="shared" si="10"/>
        <v>V</v>
      </c>
      <c r="AM38" s="27" t="s">
        <v>581</v>
      </c>
      <c r="AN38" s="20" t="s">
        <v>87</v>
      </c>
      <c r="AO38" s="23" t="str">
        <f t="shared" si="11"/>
        <v>20210720</v>
      </c>
      <c r="AP38" s="20" t="str">
        <f>VLOOKUP(G38,'Listes déroulantes'!G:O,9,FALSE)</f>
        <v xml:space="preserve">59 MARCQ EN BAROE   </v>
      </c>
      <c r="AQ38" s="20" t="s">
        <v>830</v>
      </c>
      <c r="AR38" s="20">
        <v>280</v>
      </c>
      <c r="AS38" s="20" t="str">
        <f>VLOOKUP(G38,'Listes déroulantes'!G:H,2,FALSE)</f>
        <v>SAS GUY DEMARLE GD P</v>
      </c>
      <c r="AT38" s="28" t="s">
        <v>76</v>
      </c>
      <c r="AU38" s="20" t="s">
        <v>67</v>
      </c>
      <c r="AV38" s="20" t="s">
        <v>77</v>
      </c>
      <c r="AW38" s="20" t="s">
        <v>65</v>
      </c>
      <c r="AX38" s="20" t="s">
        <v>70</v>
      </c>
      <c r="AY38" s="20" t="str">
        <f>VLOOKUP(G38,'Listes déroulantes'!G:N,8,FALSE)</f>
        <v>02608442940</v>
      </c>
      <c r="AZ38" s="20" t="s">
        <v>78</v>
      </c>
      <c r="BA38" s="28" t="s">
        <v>509</v>
      </c>
      <c r="BB38" s="20" t="s">
        <v>79</v>
      </c>
      <c r="BC38" s="20" t="str">
        <f>VLOOKUP(G38,'Listes déroulantes'!G:J,4,FALSE)</f>
        <v xml:space="preserve">9255005   </v>
      </c>
      <c r="BD38" s="20" t="s">
        <v>73</v>
      </c>
      <c r="BE38" s="20" t="s">
        <v>81</v>
      </c>
      <c r="BF38" s="20" t="s">
        <v>72</v>
      </c>
      <c r="BG38" s="20" t="s">
        <v>82</v>
      </c>
      <c r="BH38" s="20" t="str">
        <f t="shared" si="12"/>
        <v>0000000000001000</v>
      </c>
      <c r="BI38" s="20" t="s">
        <v>83</v>
      </c>
      <c r="BJ38" s="20" t="str">
        <f>VLOOKUP(G38,'Listes déroulantes'!G:M,7,FALSE)</f>
        <v xml:space="preserve">GUY DEMARLE             </v>
      </c>
      <c r="BK38" s="20" t="str">
        <f t="shared" si="13"/>
        <v>200721</v>
      </c>
      <c r="BL38" s="20" t="s">
        <v>63</v>
      </c>
      <c r="BM38" s="20" t="s">
        <v>86</v>
      </c>
      <c r="BN38" s="20" t="str">
        <f t="shared" si="14"/>
        <v>0000000000001100</v>
      </c>
      <c r="BO38" s="20" t="str">
        <f t="shared" si="15"/>
        <v>0000000000001100</v>
      </c>
      <c r="BP38" s="20" t="s">
        <v>77</v>
      </c>
      <c r="BQ38" s="20" t="s">
        <v>67</v>
      </c>
      <c r="BR38" s="23" t="str">
        <f t="shared" si="16"/>
        <v>20210720</v>
      </c>
      <c r="BS38" s="20" t="str">
        <f t="shared" si="17"/>
        <v>000000000000</v>
      </c>
      <c r="BT38" s="20" t="s">
        <v>592</v>
      </c>
      <c r="BU38" s="20" t="s">
        <v>77</v>
      </c>
      <c r="BV38" s="20" t="s">
        <v>1140</v>
      </c>
      <c r="BW38" s="34" t="s">
        <v>457</v>
      </c>
      <c r="BX38" s="23" t="str">
        <f t="shared" si="18"/>
        <v>20210720</v>
      </c>
      <c r="BY38" s="20" t="s">
        <v>701</v>
      </c>
      <c r="BZ38" s="27" t="str">
        <f t="shared" si="27"/>
        <v xml:space="preserve">00000220210719MONEXT     </v>
      </c>
      <c r="CA38" s="20" t="str">
        <f t="shared" si="20"/>
        <v>000000100000+</v>
      </c>
      <c r="CB38" s="20" t="str">
        <f t="shared" si="21"/>
        <v>000000039000+</v>
      </c>
      <c r="CC38" s="20" t="str">
        <f t="shared" si="22"/>
        <v>000000000000+</v>
      </c>
      <c r="CD38" s="20" t="str">
        <f t="shared" si="23"/>
        <v>C</v>
      </c>
      <c r="CE38" s="20" t="str">
        <f t="shared" si="24"/>
        <v>E</v>
      </c>
      <c r="CF38" s="20" t="str">
        <f t="shared" si="25"/>
        <v>FRA</v>
      </c>
      <c r="CG38" s="20">
        <f>VLOOKUP(G38,'Listes déroulantes'!G:K,5,FALSE)</f>
        <v>4319669</v>
      </c>
      <c r="CH38" s="20" t="str">
        <f>VLOOKUP(G38,'Listes déroulantes'!G:L,6,FALSE)</f>
        <v xml:space="preserve">VAD  </v>
      </c>
      <c r="CI38" s="20" t="s">
        <v>232</v>
      </c>
      <c r="CJ38" s="20" t="s">
        <v>592</v>
      </c>
      <c r="CK38" s="28" t="s">
        <v>240</v>
      </c>
    </row>
    <row r="39" spans="1:89" s="22" customFormat="1" x14ac:dyDescent="0.3">
      <c r="A39" s="46" t="s">
        <v>936</v>
      </c>
      <c r="B39" s="46" t="s">
        <v>797</v>
      </c>
      <c r="C39" s="39" t="str">
        <f t="shared" si="26"/>
        <v>CRE NON ACTIF</v>
      </c>
      <c r="D39" s="20" t="s">
        <v>300</v>
      </c>
      <c r="E39" s="94">
        <v>44397</v>
      </c>
      <c r="F39" s="20" t="s">
        <v>511</v>
      </c>
      <c r="G39" s="20" t="s">
        <v>370</v>
      </c>
      <c r="H39" s="21">
        <v>12</v>
      </c>
      <c r="I39" s="21">
        <v>0</v>
      </c>
      <c r="J39" s="21">
        <v>1</v>
      </c>
      <c r="K39" s="21">
        <v>0.39</v>
      </c>
      <c r="L39" s="21">
        <v>0</v>
      </c>
      <c r="M39" s="111">
        <v>0.8</v>
      </c>
      <c r="N39" s="20" t="s">
        <v>668</v>
      </c>
      <c r="O39" s="20" t="s">
        <v>666</v>
      </c>
      <c r="P39" s="42" t="s">
        <v>93</v>
      </c>
      <c r="Q39" s="46" t="s">
        <v>289</v>
      </c>
      <c r="R39" s="20" t="s">
        <v>62</v>
      </c>
      <c r="S39" s="20" t="s">
        <v>63</v>
      </c>
      <c r="T39" s="20" t="str">
        <f t="shared" si="7"/>
        <v>Y0</v>
      </c>
      <c r="U39" s="20" t="s">
        <v>65</v>
      </c>
      <c r="V39" s="20" t="s">
        <v>65</v>
      </c>
      <c r="W39" s="20" t="s">
        <v>66</v>
      </c>
      <c r="X39" s="20" t="s">
        <v>91</v>
      </c>
      <c r="Y39" s="20" t="s">
        <v>67</v>
      </c>
      <c r="Z39" s="20" t="s">
        <v>68</v>
      </c>
      <c r="AA39" s="20" t="s">
        <v>68</v>
      </c>
      <c r="AB39" s="20" t="s">
        <v>69</v>
      </c>
      <c r="AC39" s="20" t="s">
        <v>65</v>
      </c>
      <c r="AD39" s="20" t="s">
        <v>70</v>
      </c>
      <c r="AE39" s="31" t="s">
        <v>542</v>
      </c>
      <c r="AF39" s="23" t="str">
        <f t="shared" si="8"/>
        <v>20210719</v>
      </c>
      <c r="AG39" s="20" t="str">
        <f>VLOOKUP(G39,'Listes déroulantes'!G:I,3,FALSE)</f>
        <v xml:space="preserve">49769047900025 </v>
      </c>
      <c r="AH39" s="24" t="str">
        <f t="shared" si="9"/>
        <v>0000000000001200</v>
      </c>
      <c r="AI39" s="20" t="s">
        <v>72</v>
      </c>
      <c r="AJ39" s="20" t="s">
        <v>69</v>
      </c>
      <c r="AK39" s="20" t="s">
        <v>503</v>
      </c>
      <c r="AL39" s="20" t="str">
        <f t="shared" si="10"/>
        <v>V</v>
      </c>
      <c r="AM39" s="27" t="s">
        <v>582</v>
      </c>
      <c r="AN39" s="20" t="s">
        <v>87</v>
      </c>
      <c r="AO39" s="23" t="str">
        <f t="shared" si="11"/>
        <v>20210720</v>
      </c>
      <c r="AP39" s="20" t="str">
        <f>VLOOKUP(G39,'Listes déroulantes'!G:O,9,FALSE)</f>
        <v xml:space="preserve">59 MARCQ EN BAROE   </v>
      </c>
      <c r="AQ39" s="20" t="s">
        <v>831</v>
      </c>
      <c r="AR39" s="20">
        <v>281</v>
      </c>
      <c r="AS39" s="20" t="str">
        <f>VLOOKUP(G39,'Listes déroulantes'!G:H,2,FALSE)</f>
        <v>SAS GUY DEMARLE GD P</v>
      </c>
      <c r="AT39" s="28" t="s">
        <v>76</v>
      </c>
      <c r="AU39" s="20" t="s">
        <v>67</v>
      </c>
      <c r="AV39" s="20" t="s">
        <v>77</v>
      </c>
      <c r="AW39" s="20" t="s">
        <v>65</v>
      </c>
      <c r="AX39" s="20" t="s">
        <v>70</v>
      </c>
      <c r="AY39" s="20" t="str">
        <f>VLOOKUP(G39,'Listes déroulantes'!G:N,8,FALSE)</f>
        <v>02608442940</v>
      </c>
      <c r="AZ39" s="20" t="s">
        <v>78</v>
      </c>
      <c r="BA39" s="28" t="s">
        <v>509</v>
      </c>
      <c r="BB39" s="20" t="s">
        <v>79</v>
      </c>
      <c r="BC39" s="20" t="str">
        <f>VLOOKUP(G39,'Listes déroulantes'!G:J,4,FALSE)</f>
        <v xml:space="preserve">9255005   </v>
      </c>
      <c r="BD39" s="20" t="s">
        <v>73</v>
      </c>
      <c r="BE39" s="20" t="s">
        <v>81</v>
      </c>
      <c r="BF39" s="20" t="s">
        <v>72</v>
      </c>
      <c r="BG39" s="20" t="s">
        <v>82</v>
      </c>
      <c r="BH39" s="20" t="str">
        <f t="shared" si="12"/>
        <v>0000000000001100</v>
      </c>
      <c r="BI39" s="20" t="s">
        <v>83</v>
      </c>
      <c r="BJ39" s="20" t="str">
        <f>VLOOKUP(G39,'Listes déroulantes'!G:M,7,FALSE)</f>
        <v xml:space="preserve">GUY DEMARLE             </v>
      </c>
      <c r="BK39" s="20" t="str">
        <f t="shared" si="13"/>
        <v>200721</v>
      </c>
      <c r="BL39" s="20" t="s">
        <v>63</v>
      </c>
      <c r="BM39" s="20" t="s">
        <v>86</v>
      </c>
      <c r="BN39" s="20" t="str">
        <f t="shared" si="14"/>
        <v>0000000000001200</v>
      </c>
      <c r="BO39" s="20" t="str">
        <f t="shared" si="15"/>
        <v>0000000000001200</v>
      </c>
      <c r="BP39" s="20" t="s">
        <v>77</v>
      </c>
      <c r="BQ39" s="20" t="s">
        <v>67</v>
      </c>
      <c r="BR39" s="23" t="str">
        <f t="shared" si="16"/>
        <v>20210720</v>
      </c>
      <c r="BS39" s="20" t="str">
        <f t="shared" si="17"/>
        <v>000000000000</v>
      </c>
      <c r="BT39" s="20" t="s">
        <v>592</v>
      </c>
      <c r="BU39" s="20" t="s">
        <v>77</v>
      </c>
      <c r="BV39" s="20" t="s">
        <v>1141</v>
      </c>
      <c r="BW39" s="34" t="s">
        <v>457</v>
      </c>
      <c r="BX39" s="23" t="str">
        <f t="shared" si="18"/>
        <v>20210720</v>
      </c>
      <c r="BY39" s="20" t="s">
        <v>702</v>
      </c>
      <c r="BZ39" s="27" t="str">
        <f t="shared" si="27"/>
        <v xml:space="preserve">00000220210719MONEXT     </v>
      </c>
      <c r="CA39" s="20" t="str">
        <f t="shared" si="20"/>
        <v>000000100000+</v>
      </c>
      <c r="CB39" s="20" t="str">
        <f t="shared" si="21"/>
        <v>000000039000+</v>
      </c>
      <c r="CC39" s="20" t="str">
        <f t="shared" si="22"/>
        <v>000000000000+</v>
      </c>
      <c r="CD39" s="20" t="str">
        <f t="shared" si="23"/>
        <v>C</v>
      </c>
      <c r="CE39" s="20" t="str">
        <f t="shared" si="24"/>
        <v>E</v>
      </c>
      <c r="CF39" s="20" t="str">
        <f t="shared" si="25"/>
        <v>FRA</v>
      </c>
      <c r="CG39" s="20">
        <f>VLOOKUP(G39,'Listes déroulantes'!G:K,5,FALSE)</f>
        <v>4319669</v>
      </c>
      <c r="CH39" s="20" t="str">
        <f>VLOOKUP(G39,'Listes déroulantes'!G:L,6,FALSE)</f>
        <v xml:space="preserve">VAD  </v>
      </c>
      <c r="CI39" s="20" t="s">
        <v>232</v>
      </c>
      <c r="CJ39" s="20" t="s">
        <v>592</v>
      </c>
      <c r="CK39" s="28" t="s">
        <v>240</v>
      </c>
    </row>
    <row r="40" spans="1:89" s="22" customFormat="1" x14ac:dyDescent="0.3">
      <c r="A40" s="46" t="s">
        <v>937</v>
      </c>
      <c r="B40" s="46" t="s">
        <v>797</v>
      </c>
      <c r="C40" s="39" t="str">
        <f t="shared" si="26"/>
        <v>CRE NON ACTIF</v>
      </c>
      <c r="D40" s="20" t="s">
        <v>300</v>
      </c>
      <c r="E40" s="94">
        <v>44397</v>
      </c>
      <c r="F40" s="20" t="s">
        <v>511</v>
      </c>
      <c r="G40" s="20" t="s">
        <v>370</v>
      </c>
      <c r="H40" s="21">
        <v>13</v>
      </c>
      <c r="I40" s="21">
        <v>0</v>
      </c>
      <c r="J40" s="21">
        <v>1</v>
      </c>
      <c r="K40" s="21">
        <v>0.39</v>
      </c>
      <c r="L40" s="21">
        <v>0</v>
      </c>
      <c r="M40" s="111">
        <v>0.8</v>
      </c>
      <c r="N40" s="20" t="s">
        <v>668</v>
      </c>
      <c r="O40" s="20" t="s">
        <v>666</v>
      </c>
      <c r="P40" s="42" t="s">
        <v>93</v>
      </c>
      <c r="Q40" s="46" t="s">
        <v>290</v>
      </c>
      <c r="R40" s="20" t="s">
        <v>62</v>
      </c>
      <c r="S40" s="20" t="s">
        <v>63</v>
      </c>
      <c r="T40" s="20" t="str">
        <f t="shared" si="7"/>
        <v>Y0</v>
      </c>
      <c r="U40" s="20" t="s">
        <v>65</v>
      </c>
      <c r="V40" s="20" t="s">
        <v>65</v>
      </c>
      <c r="W40" s="20" t="s">
        <v>66</v>
      </c>
      <c r="X40" s="20" t="s">
        <v>91</v>
      </c>
      <c r="Y40" s="20" t="s">
        <v>67</v>
      </c>
      <c r="Z40" s="20" t="s">
        <v>68</v>
      </c>
      <c r="AA40" s="20" t="s">
        <v>68</v>
      </c>
      <c r="AB40" s="20" t="s">
        <v>69</v>
      </c>
      <c r="AC40" s="20" t="s">
        <v>65</v>
      </c>
      <c r="AD40" s="20" t="s">
        <v>70</v>
      </c>
      <c r="AE40" s="31" t="s">
        <v>543</v>
      </c>
      <c r="AF40" s="23" t="str">
        <f t="shared" si="8"/>
        <v>20210719</v>
      </c>
      <c r="AG40" s="20" t="str">
        <f>VLOOKUP(G40,'Listes déroulantes'!G:I,3,FALSE)</f>
        <v xml:space="preserve">49769047900025 </v>
      </c>
      <c r="AH40" s="24" t="str">
        <f t="shared" si="9"/>
        <v>0000000000001300</v>
      </c>
      <c r="AI40" s="20" t="s">
        <v>72</v>
      </c>
      <c r="AJ40" s="20" t="s">
        <v>69</v>
      </c>
      <c r="AK40" s="20" t="s">
        <v>503</v>
      </c>
      <c r="AL40" s="20" t="str">
        <f t="shared" si="10"/>
        <v>V</v>
      </c>
      <c r="AM40" s="27" t="s">
        <v>583</v>
      </c>
      <c r="AN40" s="20" t="s">
        <v>87</v>
      </c>
      <c r="AO40" s="23" t="str">
        <f t="shared" si="11"/>
        <v>20210720</v>
      </c>
      <c r="AP40" s="20" t="str">
        <f>VLOOKUP(G40,'Listes déroulantes'!G:O,9,FALSE)</f>
        <v xml:space="preserve">59 MARCQ EN BAROE   </v>
      </c>
      <c r="AQ40" s="20" t="s">
        <v>832</v>
      </c>
      <c r="AR40" s="20">
        <v>282</v>
      </c>
      <c r="AS40" s="20" t="str">
        <f>VLOOKUP(G40,'Listes déroulantes'!G:H,2,FALSE)</f>
        <v>SAS GUY DEMARLE GD P</v>
      </c>
      <c r="AT40" s="28" t="s">
        <v>76</v>
      </c>
      <c r="AU40" s="20" t="s">
        <v>67</v>
      </c>
      <c r="AV40" s="20" t="s">
        <v>77</v>
      </c>
      <c r="AW40" s="20" t="s">
        <v>65</v>
      </c>
      <c r="AX40" s="20" t="s">
        <v>70</v>
      </c>
      <c r="AY40" s="20" t="str">
        <f>VLOOKUP(G40,'Listes déroulantes'!G:N,8,FALSE)</f>
        <v>02608442940</v>
      </c>
      <c r="AZ40" s="20" t="s">
        <v>78</v>
      </c>
      <c r="BA40" s="28" t="s">
        <v>509</v>
      </c>
      <c r="BB40" s="20" t="s">
        <v>79</v>
      </c>
      <c r="BC40" s="20" t="str">
        <f>VLOOKUP(G40,'Listes déroulantes'!G:J,4,FALSE)</f>
        <v xml:space="preserve">9255005   </v>
      </c>
      <c r="BD40" s="20" t="s">
        <v>73</v>
      </c>
      <c r="BE40" s="20" t="s">
        <v>81</v>
      </c>
      <c r="BF40" s="20" t="s">
        <v>72</v>
      </c>
      <c r="BG40" s="20" t="s">
        <v>82</v>
      </c>
      <c r="BH40" s="20" t="str">
        <f t="shared" si="12"/>
        <v>0000000000001200</v>
      </c>
      <c r="BI40" s="20" t="s">
        <v>83</v>
      </c>
      <c r="BJ40" s="20" t="str">
        <f>VLOOKUP(G40,'Listes déroulantes'!G:M,7,FALSE)</f>
        <v xml:space="preserve">GUY DEMARLE             </v>
      </c>
      <c r="BK40" s="20" t="str">
        <f t="shared" si="13"/>
        <v>200721</v>
      </c>
      <c r="BL40" s="20" t="s">
        <v>63</v>
      </c>
      <c r="BM40" s="20" t="s">
        <v>86</v>
      </c>
      <c r="BN40" s="20" t="str">
        <f t="shared" si="14"/>
        <v>0000000000001300</v>
      </c>
      <c r="BO40" s="20" t="str">
        <f t="shared" si="15"/>
        <v>0000000000001300</v>
      </c>
      <c r="BP40" s="20" t="s">
        <v>77</v>
      </c>
      <c r="BQ40" s="20" t="s">
        <v>67</v>
      </c>
      <c r="BR40" s="23" t="str">
        <f t="shared" si="16"/>
        <v>20210720</v>
      </c>
      <c r="BS40" s="20" t="str">
        <f t="shared" si="17"/>
        <v>000000000000</v>
      </c>
      <c r="BT40" s="20" t="s">
        <v>592</v>
      </c>
      <c r="BU40" s="20" t="s">
        <v>77</v>
      </c>
      <c r="BV40" s="20" t="s">
        <v>1142</v>
      </c>
      <c r="BW40" s="34" t="s">
        <v>457</v>
      </c>
      <c r="BX40" s="23" t="str">
        <f t="shared" si="18"/>
        <v>20210720</v>
      </c>
      <c r="BY40" s="20" t="s">
        <v>703</v>
      </c>
      <c r="BZ40" s="27" t="str">
        <f t="shared" si="27"/>
        <v xml:space="preserve">00000220210719MONEXT     </v>
      </c>
      <c r="CA40" s="20" t="str">
        <f t="shared" si="20"/>
        <v>000000100000+</v>
      </c>
      <c r="CB40" s="20" t="str">
        <f t="shared" si="21"/>
        <v>000000039000+</v>
      </c>
      <c r="CC40" s="20" t="str">
        <f t="shared" si="22"/>
        <v>000000000000+</v>
      </c>
      <c r="CD40" s="20" t="str">
        <f t="shared" si="23"/>
        <v>C</v>
      </c>
      <c r="CE40" s="20" t="str">
        <f t="shared" si="24"/>
        <v>E</v>
      </c>
      <c r="CF40" s="20" t="str">
        <f t="shared" si="25"/>
        <v>FRA</v>
      </c>
      <c r="CG40" s="20">
        <f>VLOOKUP(G40,'Listes déroulantes'!G:K,5,FALSE)</f>
        <v>4319669</v>
      </c>
      <c r="CH40" s="20" t="str">
        <f>VLOOKUP(G40,'Listes déroulantes'!G:L,6,FALSE)</f>
        <v xml:space="preserve">VAD  </v>
      </c>
      <c r="CI40" s="20" t="s">
        <v>232</v>
      </c>
      <c r="CJ40" s="20" t="s">
        <v>592</v>
      </c>
      <c r="CK40" s="28" t="s">
        <v>240</v>
      </c>
    </row>
    <row r="41" spans="1:89" s="22" customFormat="1" x14ac:dyDescent="0.3">
      <c r="A41" s="46" t="s">
        <v>938</v>
      </c>
      <c r="B41" s="46" t="s">
        <v>797</v>
      </c>
      <c r="C41" s="39" t="str">
        <f t="shared" si="26"/>
        <v>CRE NON ACTIF</v>
      </c>
      <c r="D41" s="20" t="s">
        <v>300</v>
      </c>
      <c r="E41" s="94">
        <v>44397</v>
      </c>
      <c r="F41" s="20" t="s">
        <v>511</v>
      </c>
      <c r="G41" s="20" t="s">
        <v>370</v>
      </c>
      <c r="H41" s="21">
        <v>14</v>
      </c>
      <c r="I41" s="21">
        <v>0</v>
      </c>
      <c r="J41" s="21">
        <v>1</v>
      </c>
      <c r="K41" s="21">
        <v>0.39</v>
      </c>
      <c r="L41" s="21">
        <v>0</v>
      </c>
      <c r="M41" s="111">
        <v>0.8</v>
      </c>
      <c r="N41" s="20" t="s">
        <v>668</v>
      </c>
      <c r="O41" s="20" t="s">
        <v>666</v>
      </c>
      <c r="P41" s="42" t="s">
        <v>93</v>
      </c>
      <c r="Q41" s="46" t="s">
        <v>291</v>
      </c>
      <c r="R41" s="20" t="s">
        <v>62</v>
      </c>
      <c r="S41" s="20" t="s">
        <v>63</v>
      </c>
      <c r="T41" s="20" t="str">
        <f t="shared" si="7"/>
        <v>Y0</v>
      </c>
      <c r="U41" s="20" t="s">
        <v>65</v>
      </c>
      <c r="V41" s="20" t="s">
        <v>65</v>
      </c>
      <c r="W41" s="20" t="s">
        <v>66</v>
      </c>
      <c r="X41" s="20" t="s">
        <v>91</v>
      </c>
      <c r="Y41" s="20" t="s">
        <v>67</v>
      </c>
      <c r="Z41" s="20" t="s">
        <v>68</v>
      </c>
      <c r="AA41" s="20" t="s">
        <v>68</v>
      </c>
      <c r="AB41" s="20" t="s">
        <v>69</v>
      </c>
      <c r="AC41" s="20" t="s">
        <v>65</v>
      </c>
      <c r="AD41" s="20" t="s">
        <v>70</v>
      </c>
      <c r="AE41" s="31" t="s">
        <v>544</v>
      </c>
      <c r="AF41" s="23" t="str">
        <f t="shared" si="8"/>
        <v>20210719</v>
      </c>
      <c r="AG41" s="20" t="str">
        <f>VLOOKUP(G41,'Listes déroulantes'!G:I,3,FALSE)</f>
        <v xml:space="preserve">49769047900025 </v>
      </c>
      <c r="AH41" s="24" t="str">
        <f t="shared" si="9"/>
        <v>0000000000001400</v>
      </c>
      <c r="AI41" s="20" t="s">
        <v>72</v>
      </c>
      <c r="AJ41" s="20" t="s">
        <v>69</v>
      </c>
      <c r="AK41" s="20" t="s">
        <v>503</v>
      </c>
      <c r="AL41" s="20" t="str">
        <f t="shared" si="10"/>
        <v>V</v>
      </c>
      <c r="AM41" s="27" t="s">
        <v>584</v>
      </c>
      <c r="AN41" s="20" t="s">
        <v>87</v>
      </c>
      <c r="AO41" s="23" t="str">
        <f t="shared" si="11"/>
        <v>20210720</v>
      </c>
      <c r="AP41" s="20" t="str">
        <f>VLOOKUP(G41,'Listes déroulantes'!G:O,9,FALSE)</f>
        <v xml:space="preserve">59 MARCQ EN BAROE   </v>
      </c>
      <c r="AQ41" s="20" t="s">
        <v>833</v>
      </c>
      <c r="AR41" s="20">
        <v>283</v>
      </c>
      <c r="AS41" s="20" t="str">
        <f>VLOOKUP(G41,'Listes déroulantes'!G:H,2,FALSE)</f>
        <v>SAS GUY DEMARLE GD P</v>
      </c>
      <c r="AT41" s="28" t="s">
        <v>76</v>
      </c>
      <c r="AU41" s="20" t="s">
        <v>67</v>
      </c>
      <c r="AV41" s="20" t="s">
        <v>77</v>
      </c>
      <c r="AW41" s="20" t="s">
        <v>65</v>
      </c>
      <c r="AX41" s="20" t="s">
        <v>70</v>
      </c>
      <c r="AY41" s="20" t="str">
        <f>VLOOKUP(G41,'Listes déroulantes'!G:N,8,FALSE)</f>
        <v>02608442940</v>
      </c>
      <c r="AZ41" s="20" t="s">
        <v>78</v>
      </c>
      <c r="BA41" s="28" t="s">
        <v>509</v>
      </c>
      <c r="BB41" s="20" t="s">
        <v>79</v>
      </c>
      <c r="BC41" s="20" t="str">
        <f>VLOOKUP(G41,'Listes déroulantes'!G:J,4,FALSE)</f>
        <v xml:space="preserve">9255005   </v>
      </c>
      <c r="BD41" s="20" t="s">
        <v>73</v>
      </c>
      <c r="BE41" s="20" t="s">
        <v>81</v>
      </c>
      <c r="BF41" s="20" t="s">
        <v>72</v>
      </c>
      <c r="BG41" s="20" t="s">
        <v>82</v>
      </c>
      <c r="BH41" s="20" t="str">
        <f t="shared" si="12"/>
        <v>0000000000001300</v>
      </c>
      <c r="BI41" s="20" t="s">
        <v>83</v>
      </c>
      <c r="BJ41" s="20" t="str">
        <f>VLOOKUP(G41,'Listes déroulantes'!G:M,7,FALSE)</f>
        <v xml:space="preserve">GUY DEMARLE             </v>
      </c>
      <c r="BK41" s="20" t="str">
        <f t="shared" si="13"/>
        <v>200721</v>
      </c>
      <c r="BL41" s="20" t="s">
        <v>63</v>
      </c>
      <c r="BM41" s="20" t="s">
        <v>86</v>
      </c>
      <c r="BN41" s="20" t="str">
        <f t="shared" si="14"/>
        <v>0000000000001400</v>
      </c>
      <c r="BO41" s="20" t="str">
        <f t="shared" si="15"/>
        <v>0000000000001400</v>
      </c>
      <c r="BP41" s="20" t="s">
        <v>77</v>
      </c>
      <c r="BQ41" s="20" t="s">
        <v>67</v>
      </c>
      <c r="BR41" s="23" t="str">
        <f t="shared" si="16"/>
        <v>20210720</v>
      </c>
      <c r="BS41" s="20" t="str">
        <f t="shared" si="17"/>
        <v>000000000000</v>
      </c>
      <c r="BT41" s="20" t="s">
        <v>592</v>
      </c>
      <c r="BU41" s="20" t="s">
        <v>77</v>
      </c>
      <c r="BV41" s="20" t="s">
        <v>1143</v>
      </c>
      <c r="BW41" s="34" t="s">
        <v>457</v>
      </c>
      <c r="BX41" s="23" t="str">
        <f t="shared" si="18"/>
        <v>20210720</v>
      </c>
      <c r="BY41" s="20" t="s">
        <v>704</v>
      </c>
      <c r="BZ41" s="27" t="str">
        <f t="shared" si="27"/>
        <v xml:space="preserve">00000220210719MONEXT     </v>
      </c>
      <c r="CA41" s="20" t="str">
        <f t="shared" si="20"/>
        <v>000000100000+</v>
      </c>
      <c r="CB41" s="20" t="str">
        <f t="shared" si="21"/>
        <v>000000039000+</v>
      </c>
      <c r="CC41" s="20" t="str">
        <f t="shared" si="22"/>
        <v>000000000000+</v>
      </c>
      <c r="CD41" s="20" t="str">
        <f t="shared" si="23"/>
        <v>C</v>
      </c>
      <c r="CE41" s="20" t="str">
        <f t="shared" si="24"/>
        <v>E</v>
      </c>
      <c r="CF41" s="20" t="str">
        <f t="shared" si="25"/>
        <v>FRA</v>
      </c>
      <c r="CG41" s="20">
        <f>VLOOKUP(G41,'Listes déroulantes'!G:K,5,FALSE)</f>
        <v>4319669</v>
      </c>
      <c r="CH41" s="20" t="str">
        <f>VLOOKUP(G41,'Listes déroulantes'!G:L,6,FALSE)</f>
        <v xml:space="preserve">VAD  </v>
      </c>
      <c r="CI41" s="20" t="s">
        <v>232</v>
      </c>
      <c r="CJ41" s="20" t="s">
        <v>592</v>
      </c>
      <c r="CK41" s="28" t="s">
        <v>240</v>
      </c>
    </row>
    <row r="42" spans="1:89" s="22" customFormat="1" x14ac:dyDescent="0.3">
      <c r="A42" s="46" t="s">
        <v>939</v>
      </c>
      <c r="B42" s="46" t="s">
        <v>797</v>
      </c>
      <c r="C42" s="39" t="str">
        <f t="shared" si="26"/>
        <v>CRE NON ACTIF</v>
      </c>
      <c r="D42" s="20" t="s">
        <v>300</v>
      </c>
      <c r="E42" s="94">
        <v>44397</v>
      </c>
      <c r="F42" s="20" t="s">
        <v>511</v>
      </c>
      <c r="G42" s="20" t="s">
        <v>370</v>
      </c>
      <c r="H42" s="21">
        <v>15</v>
      </c>
      <c r="I42" s="21">
        <v>0</v>
      </c>
      <c r="J42" s="21">
        <v>1</v>
      </c>
      <c r="K42" s="21">
        <v>0.39</v>
      </c>
      <c r="L42" s="21">
        <v>0</v>
      </c>
      <c r="M42" s="111">
        <v>0.8</v>
      </c>
      <c r="N42" s="20" t="s">
        <v>668</v>
      </c>
      <c r="O42" s="20" t="s">
        <v>666</v>
      </c>
      <c r="P42" s="42" t="s">
        <v>93</v>
      </c>
      <c r="Q42" s="46" t="s">
        <v>292</v>
      </c>
      <c r="R42" s="20" t="s">
        <v>62</v>
      </c>
      <c r="S42" s="20" t="s">
        <v>63</v>
      </c>
      <c r="T42" s="20" t="str">
        <f t="shared" si="7"/>
        <v>Y0</v>
      </c>
      <c r="U42" s="20" t="s">
        <v>65</v>
      </c>
      <c r="V42" s="20" t="s">
        <v>65</v>
      </c>
      <c r="W42" s="20" t="s">
        <v>66</v>
      </c>
      <c r="X42" s="20" t="s">
        <v>91</v>
      </c>
      <c r="Y42" s="20" t="s">
        <v>67</v>
      </c>
      <c r="Z42" s="20" t="s">
        <v>68</v>
      </c>
      <c r="AA42" s="20" t="s">
        <v>68</v>
      </c>
      <c r="AB42" s="20" t="s">
        <v>69</v>
      </c>
      <c r="AC42" s="20" t="s">
        <v>65</v>
      </c>
      <c r="AD42" s="20" t="s">
        <v>70</v>
      </c>
      <c r="AE42" s="31" t="s">
        <v>545</v>
      </c>
      <c r="AF42" s="23" t="str">
        <f t="shared" si="8"/>
        <v>20210719</v>
      </c>
      <c r="AG42" s="20" t="str">
        <f>VLOOKUP(G42,'Listes déroulantes'!G:I,3,FALSE)</f>
        <v xml:space="preserve">49769047900025 </v>
      </c>
      <c r="AH42" s="24" t="str">
        <f t="shared" si="9"/>
        <v>0000000000001500</v>
      </c>
      <c r="AI42" s="20" t="s">
        <v>72</v>
      </c>
      <c r="AJ42" s="20" t="s">
        <v>69</v>
      </c>
      <c r="AK42" s="20" t="s">
        <v>503</v>
      </c>
      <c r="AL42" s="20" t="str">
        <f t="shared" si="10"/>
        <v>V</v>
      </c>
      <c r="AM42" s="27" t="s">
        <v>585</v>
      </c>
      <c r="AN42" s="20" t="s">
        <v>87</v>
      </c>
      <c r="AO42" s="23" t="str">
        <f t="shared" si="11"/>
        <v>20210720</v>
      </c>
      <c r="AP42" s="20" t="str">
        <f>VLOOKUP(G42,'Listes déroulantes'!G:O,9,FALSE)</f>
        <v xml:space="preserve">59 MARCQ EN BAROE   </v>
      </c>
      <c r="AQ42" s="20" t="s">
        <v>834</v>
      </c>
      <c r="AR42" s="20">
        <v>284</v>
      </c>
      <c r="AS42" s="20" t="str">
        <f>VLOOKUP(G42,'Listes déroulantes'!G:H,2,FALSE)</f>
        <v>SAS GUY DEMARLE GD P</v>
      </c>
      <c r="AT42" s="28" t="s">
        <v>76</v>
      </c>
      <c r="AU42" s="20" t="s">
        <v>67</v>
      </c>
      <c r="AV42" s="20" t="s">
        <v>77</v>
      </c>
      <c r="AW42" s="20" t="s">
        <v>65</v>
      </c>
      <c r="AX42" s="20" t="s">
        <v>70</v>
      </c>
      <c r="AY42" s="20" t="str">
        <f>VLOOKUP(G42,'Listes déroulantes'!G:N,8,FALSE)</f>
        <v>02608442940</v>
      </c>
      <c r="AZ42" s="20" t="s">
        <v>78</v>
      </c>
      <c r="BA42" s="28" t="s">
        <v>509</v>
      </c>
      <c r="BB42" s="20" t="s">
        <v>79</v>
      </c>
      <c r="BC42" s="20" t="str">
        <f>VLOOKUP(G42,'Listes déroulantes'!G:J,4,FALSE)</f>
        <v xml:space="preserve">9255005   </v>
      </c>
      <c r="BD42" s="20" t="s">
        <v>73</v>
      </c>
      <c r="BE42" s="20" t="s">
        <v>81</v>
      </c>
      <c r="BF42" s="20" t="s">
        <v>72</v>
      </c>
      <c r="BG42" s="20" t="s">
        <v>82</v>
      </c>
      <c r="BH42" s="20" t="str">
        <f t="shared" si="12"/>
        <v>0000000000001400</v>
      </c>
      <c r="BI42" s="20" t="s">
        <v>83</v>
      </c>
      <c r="BJ42" s="20" t="str">
        <f>VLOOKUP(G42,'Listes déroulantes'!G:M,7,FALSE)</f>
        <v xml:space="preserve">GUY DEMARLE             </v>
      </c>
      <c r="BK42" s="20" t="str">
        <f t="shared" si="13"/>
        <v>200721</v>
      </c>
      <c r="BL42" s="20" t="s">
        <v>63</v>
      </c>
      <c r="BM42" s="20" t="s">
        <v>86</v>
      </c>
      <c r="BN42" s="20" t="str">
        <f t="shared" si="14"/>
        <v>0000000000001500</v>
      </c>
      <c r="BO42" s="20" t="str">
        <f t="shared" si="15"/>
        <v>0000000000001500</v>
      </c>
      <c r="BP42" s="20" t="s">
        <v>77</v>
      </c>
      <c r="BQ42" s="20" t="s">
        <v>67</v>
      </c>
      <c r="BR42" s="23" t="str">
        <f t="shared" si="16"/>
        <v>20210720</v>
      </c>
      <c r="BS42" s="20" t="str">
        <f t="shared" si="17"/>
        <v>000000000000</v>
      </c>
      <c r="BT42" s="20" t="s">
        <v>592</v>
      </c>
      <c r="BU42" s="20" t="s">
        <v>77</v>
      </c>
      <c r="BV42" s="20" t="s">
        <v>1144</v>
      </c>
      <c r="BW42" s="34" t="s">
        <v>457</v>
      </c>
      <c r="BX42" s="23" t="str">
        <f t="shared" si="18"/>
        <v>20210720</v>
      </c>
      <c r="BY42" s="20" t="s">
        <v>705</v>
      </c>
      <c r="BZ42" s="27" t="str">
        <f t="shared" si="27"/>
        <v xml:space="preserve">00000220210719MONEXT     </v>
      </c>
      <c r="CA42" s="20" t="str">
        <f t="shared" si="20"/>
        <v>000000100000+</v>
      </c>
      <c r="CB42" s="20" t="str">
        <f t="shared" si="21"/>
        <v>000000039000+</v>
      </c>
      <c r="CC42" s="20" t="str">
        <f t="shared" si="22"/>
        <v>000000000000+</v>
      </c>
      <c r="CD42" s="20" t="str">
        <f t="shared" si="23"/>
        <v>C</v>
      </c>
      <c r="CE42" s="20" t="str">
        <f t="shared" si="24"/>
        <v>E</v>
      </c>
      <c r="CF42" s="20" t="str">
        <f t="shared" si="25"/>
        <v>FRA</v>
      </c>
      <c r="CG42" s="20">
        <f>VLOOKUP(G42,'Listes déroulantes'!G:K,5,FALSE)</f>
        <v>4319669</v>
      </c>
      <c r="CH42" s="20" t="str">
        <f>VLOOKUP(G42,'Listes déroulantes'!G:L,6,FALSE)</f>
        <v xml:space="preserve">VAD  </v>
      </c>
      <c r="CI42" s="20" t="s">
        <v>232</v>
      </c>
      <c r="CJ42" s="20" t="s">
        <v>592</v>
      </c>
      <c r="CK42" s="28" t="s">
        <v>240</v>
      </c>
    </row>
    <row r="43" spans="1:89" s="22" customFormat="1" x14ac:dyDescent="0.3">
      <c r="A43" s="46" t="s">
        <v>940</v>
      </c>
      <c r="B43" s="46" t="s">
        <v>797</v>
      </c>
      <c r="C43" s="39" t="str">
        <f t="shared" si="26"/>
        <v>CRE NON ACTIF</v>
      </c>
      <c r="D43" s="20" t="s">
        <v>300</v>
      </c>
      <c r="E43" s="94">
        <v>44397</v>
      </c>
      <c r="F43" s="20" t="s">
        <v>511</v>
      </c>
      <c r="G43" s="20" t="s">
        <v>370</v>
      </c>
      <c r="H43" s="21">
        <v>16</v>
      </c>
      <c r="I43" s="21">
        <v>0</v>
      </c>
      <c r="J43" s="21">
        <v>1</v>
      </c>
      <c r="K43" s="21">
        <v>0.39</v>
      </c>
      <c r="L43" s="21">
        <v>0</v>
      </c>
      <c r="M43" s="111">
        <v>0.8</v>
      </c>
      <c r="N43" s="20" t="s">
        <v>668</v>
      </c>
      <c r="O43" s="20" t="s">
        <v>666</v>
      </c>
      <c r="P43" s="42" t="s">
        <v>93</v>
      </c>
      <c r="Q43" s="46" t="s">
        <v>293</v>
      </c>
      <c r="R43" s="20" t="s">
        <v>62</v>
      </c>
      <c r="S43" s="20" t="s">
        <v>63</v>
      </c>
      <c r="T43" s="20" t="str">
        <f t="shared" si="7"/>
        <v>Y0</v>
      </c>
      <c r="U43" s="20" t="s">
        <v>65</v>
      </c>
      <c r="V43" s="20" t="s">
        <v>65</v>
      </c>
      <c r="W43" s="20" t="s">
        <v>66</v>
      </c>
      <c r="X43" s="20" t="s">
        <v>91</v>
      </c>
      <c r="Y43" s="20" t="s">
        <v>67</v>
      </c>
      <c r="Z43" s="20" t="s">
        <v>68</v>
      </c>
      <c r="AA43" s="20" t="s">
        <v>68</v>
      </c>
      <c r="AB43" s="20" t="s">
        <v>69</v>
      </c>
      <c r="AC43" s="20" t="s">
        <v>65</v>
      </c>
      <c r="AD43" s="20" t="s">
        <v>70</v>
      </c>
      <c r="AE43" s="31" t="s">
        <v>546</v>
      </c>
      <c r="AF43" s="23" t="str">
        <f t="shared" si="8"/>
        <v>20210719</v>
      </c>
      <c r="AG43" s="20" t="str">
        <f>VLOOKUP(G43,'Listes déroulantes'!G:I,3,FALSE)</f>
        <v xml:space="preserve">49769047900025 </v>
      </c>
      <c r="AH43" s="24" t="str">
        <f t="shared" si="9"/>
        <v>0000000000001600</v>
      </c>
      <c r="AI43" s="20" t="s">
        <v>72</v>
      </c>
      <c r="AJ43" s="20" t="s">
        <v>69</v>
      </c>
      <c r="AK43" s="20" t="s">
        <v>503</v>
      </c>
      <c r="AL43" s="20" t="str">
        <f t="shared" si="10"/>
        <v>V</v>
      </c>
      <c r="AM43" s="27" t="s">
        <v>586</v>
      </c>
      <c r="AN43" s="20" t="s">
        <v>87</v>
      </c>
      <c r="AO43" s="23" t="str">
        <f t="shared" si="11"/>
        <v>20210720</v>
      </c>
      <c r="AP43" s="20" t="str">
        <f>VLOOKUP(G43,'Listes déroulantes'!G:O,9,FALSE)</f>
        <v xml:space="preserve">59 MARCQ EN BAROE   </v>
      </c>
      <c r="AQ43" s="20" t="s">
        <v>835</v>
      </c>
      <c r="AR43" s="20">
        <v>285</v>
      </c>
      <c r="AS43" s="20" t="str">
        <f>VLOOKUP(G43,'Listes déroulantes'!G:H,2,FALSE)</f>
        <v>SAS GUY DEMARLE GD P</v>
      </c>
      <c r="AT43" s="28" t="s">
        <v>76</v>
      </c>
      <c r="AU43" s="20" t="s">
        <v>67</v>
      </c>
      <c r="AV43" s="20" t="s">
        <v>77</v>
      </c>
      <c r="AW43" s="20" t="s">
        <v>65</v>
      </c>
      <c r="AX43" s="20" t="s">
        <v>70</v>
      </c>
      <c r="AY43" s="20" t="str">
        <f>VLOOKUP(G43,'Listes déroulantes'!G:N,8,FALSE)</f>
        <v>02608442940</v>
      </c>
      <c r="AZ43" s="20" t="s">
        <v>78</v>
      </c>
      <c r="BA43" s="28" t="s">
        <v>509</v>
      </c>
      <c r="BB43" s="20" t="s">
        <v>79</v>
      </c>
      <c r="BC43" s="20" t="str">
        <f>VLOOKUP(G43,'Listes déroulantes'!G:J,4,FALSE)</f>
        <v xml:space="preserve">9255005   </v>
      </c>
      <c r="BD43" s="20" t="s">
        <v>73</v>
      </c>
      <c r="BE43" s="20" t="s">
        <v>81</v>
      </c>
      <c r="BF43" s="20" t="s">
        <v>72</v>
      </c>
      <c r="BG43" s="20" t="s">
        <v>82</v>
      </c>
      <c r="BH43" s="20" t="str">
        <f t="shared" si="12"/>
        <v>0000000000001500</v>
      </c>
      <c r="BI43" s="20" t="s">
        <v>83</v>
      </c>
      <c r="BJ43" s="20" t="str">
        <f>VLOOKUP(G43,'Listes déroulantes'!G:M,7,FALSE)</f>
        <v xml:space="preserve">GUY DEMARLE             </v>
      </c>
      <c r="BK43" s="20" t="str">
        <f t="shared" si="13"/>
        <v>200721</v>
      </c>
      <c r="BL43" s="20" t="s">
        <v>63</v>
      </c>
      <c r="BM43" s="20" t="s">
        <v>86</v>
      </c>
      <c r="BN43" s="20" t="str">
        <f t="shared" si="14"/>
        <v>0000000000001600</v>
      </c>
      <c r="BO43" s="20" t="str">
        <f t="shared" si="15"/>
        <v>0000000000001600</v>
      </c>
      <c r="BP43" s="20" t="s">
        <v>77</v>
      </c>
      <c r="BQ43" s="20" t="s">
        <v>67</v>
      </c>
      <c r="BR43" s="23" t="str">
        <f t="shared" si="16"/>
        <v>20210720</v>
      </c>
      <c r="BS43" s="20" t="str">
        <f t="shared" si="17"/>
        <v>000000000000</v>
      </c>
      <c r="BT43" s="20" t="s">
        <v>592</v>
      </c>
      <c r="BU43" s="20" t="s">
        <v>77</v>
      </c>
      <c r="BV43" s="20" t="s">
        <v>1145</v>
      </c>
      <c r="BW43" s="34" t="s">
        <v>457</v>
      </c>
      <c r="BX43" s="23" t="str">
        <f t="shared" si="18"/>
        <v>20210720</v>
      </c>
      <c r="BY43" s="20" t="s">
        <v>706</v>
      </c>
      <c r="BZ43" s="27" t="str">
        <f t="shared" si="27"/>
        <v xml:space="preserve">00000220210719MONEXT     </v>
      </c>
      <c r="CA43" s="20" t="str">
        <f t="shared" si="20"/>
        <v>000000100000+</v>
      </c>
      <c r="CB43" s="20" t="str">
        <f t="shared" si="21"/>
        <v>000000039000+</v>
      </c>
      <c r="CC43" s="20" t="str">
        <f t="shared" si="22"/>
        <v>000000000000+</v>
      </c>
      <c r="CD43" s="20" t="str">
        <f t="shared" si="23"/>
        <v>C</v>
      </c>
      <c r="CE43" s="20" t="str">
        <f t="shared" si="24"/>
        <v>E</v>
      </c>
      <c r="CF43" s="20" t="str">
        <f t="shared" si="25"/>
        <v>FRA</v>
      </c>
      <c r="CG43" s="20">
        <f>VLOOKUP(G43,'Listes déroulantes'!G:K,5,FALSE)</f>
        <v>4319669</v>
      </c>
      <c r="CH43" s="20" t="str">
        <f>VLOOKUP(G43,'Listes déroulantes'!G:L,6,FALSE)</f>
        <v xml:space="preserve">VAD  </v>
      </c>
      <c r="CI43" s="20" t="s">
        <v>232</v>
      </c>
      <c r="CJ43" s="20" t="s">
        <v>592</v>
      </c>
      <c r="CK43" s="28" t="s">
        <v>240</v>
      </c>
    </row>
    <row r="44" spans="1:89" s="22" customFormat="1" x14ac:dyDescent="0.3">
      <c r="A44" s="46" t="s">
        <v>941</v>
      </c>
      <c r="B44" s="46" t="s">
        <v>797</v>
      </c>
      <c r="C44" s="39" t="str">
        <f t="shared" si="26"/>
        <v>CRE NON ACTIF</v>
      </c>
      <c r="D44" s="20" t="s">
        <v>300</v>
      </c>
      <c r="E44" s="94">
        <v>44397</v>
      </c>
      <c r="F44" s="20" t="s">
        <v>511</v>
      </c>
      <c r="G44" s="20" t="s">
        <v>370</v>
      </c>
      <c r="H44" s="21">
        <v>17</v>
      </c>
      <c r="I44" s="21">
        <v>0</v>
      </c>
      <c r="J44" s="21">
        <v>1</v>
      </c>
      <c r="K44" s="21">
        <v>0.39</v>
      </c>
      <c r="L44" s="21">
        <v>0</v>
      </c>
      <c r="M44" s="111">
        <v>0.8</v>
      </c>
      <c r="N44" s="20" t="s">
        <v>668</v>
      </c>
      <c r="O44" s="20" t="s">
        <v>666</v>
      </c>
      <c r="P44" s="42" t="s">
        <v>93</v>
      </c>
      <c r="Q44" s="46" t="s">
        <v>294</v>
      </c>
      <c r="R44" s="20" t="s">
        <v>62</v>
      </c>
      <c r="S44" s="20" t="s">
        <v>63</v>
      </c>
      <c r="T44" s="20" t="str">
        <f t="shared" si="7"/>
        <v>Y0</v>
      </c>
      <c r="U44" s="20" t="s">
        <v>65</v>
      </c>
      <c r="V44" s="20" t="s">
        <v>65</v>
      </c>
      <c r="W44" s="20" t="s">
        <v>66</v>
      </c>
      <c r="X44" s="20" t="s">
        <v>91</v>
      </c>
      <c r="Y44" s="20" t="s">
        <v>67</v>
      </c>
      <c r="Z44" s="20" t="s">
        <v>68</v>
      </c>
      <c r="AA44" s="20" t="s">
        <v>68</v>
      </c>
      <c r="AB44" s="20" t="s">
        <v>69</v>
      </c>
      <c r="AC44" s="20" t="s">
        <v>65</v>
      </c>
      <c r="AD44" s="20" t="s">
        <v>70</v>
      </c>
      <c r="AE44" s="31" t="s">
        <v>547</v>
      </c>
      <c r="AF44" s="23" t="str">
        <f t="shared" si="8"/>
        <v>20210719</v>
      </c>
      <c r="AG44" s="20" t="str">
        <f>VLOOKUP(G44,'Listes déroulantes'!G:I,3,FALSE)</f>
        <v xml:space="preserve">49769047900025 </v>
      </c>
      <c r="AH44" s="24" t="str">
        <f t="shared" si="9"/>
        <v>0000000000001700</v>
      </c>
      <c r="AI44" s="20" t="s">
        <v>72</v>
      </c>
      <c r="AJ44" s="20" t="s">
        <v>69</v>
      </c>
      <c r="AK44" s="20" t="s">
        <v>503</v>
      </c>
      <c r="AL44" s="20" t="str">
        <f t="shared" si="10"/>
        <v>V</v>
      </c>
      <c r="AM44" s="27" t="s">
        <v>587</v>
      </c>
      <c r="AN44" s="20" t="s">
        <v>87</v>
      </c>
      <c r="AO44" s="23" t="str">
        <f t="shared" si="11"/>
        <v>20210720</v>
      </c>
      <c r="AP44" s="20" t="str">
        <f>VLOOKUP(G44,'Listes déroulantes'!G:O,9,FALSE)</f>
        <v xml:space="preserve">59 MARCQ EN BAROE   </v>
      </c>
      <c r="AQ44" s="20" t="s">
        <v>836</v>
      </c>
      <c r="AR44" s="20">
        <v>286</v>
      </c>
      <c r="AS44" s="20" t="str">
        <f>VLOOKUP(G44,'Listes déroulantes'!G:H,2,FALSE)</f>
        <v>SAS GUY DEMARLE GD P</v>
      </c>
      <c r="AT44" s="28" t="s">
        <v>76</v>
      </c>
      <c r="AU44" s="20" t="s">
        <v>67</v>
      </c>
      <c r="AV44" s="20" t="s">
        <v>77</v>
      </c>
      <c r="AW44" s="20" t="s">
        <v>65</v>
      </c>
      <c r="AX44" s="20" t="s">
        <v>70</v>
      </c>
      <c r="AY44" s="20" t="str">
        <f>VLOOKUP(G44,'Listes déroulantes'!G:N,8,FALSE)</f>
        <v>02608442940</v>
      </c>
      <c r="AZ44" s="20" t="s">
        <v>78</v>
      </c>
      <c r="BA44" s="28" t="s">
        <v>509</v>
      </c>
      <c r="BB44" s="20" t="s">
        <v>79</v>
      </c>
      <c r="BC44" s="20" t="str">
        <f>VLOOKUP(G44,'Listes déroulantes'!G:J,4,FALSE)</f>
        <v xml:space="preserve">9255005   </v>
      </c>
      <c r="BD44" s="20" t="s">
        <v>73</v>
      </c>
      <c r="BE44" s="20" t="s">
        <v>81</v>
      </c>
      <c r="BF44" s="20" t="s">
        <v>72</v>
      </c>
      <c r="BG44" s="20" t="s">
        <v>82</v>
      </c>
      <c r="BH44" s="20" t="str">
        <f t="shared" si="12"/>
        <v>0000000000001600</v>
      </c>
      <c r="BI44" s="20" t="s">
        <v>83</v>
      </c>
      <c r="BJ44" s="20" t="str">
        <f>VLOOKUP(G44,'Listes déroulantes'!G:M,7,FALSE)</f>
        <v xml:space="preserve">GUY DEMARLE             </v>
      </c>
      <c r="BK44" s="20" t="str">
        <f t="shared" si="13"/>
        <v>200721</v>
      </c>
      <c r="BL44" s="20" t="s">
        <v>63</v>
      </c>
      <c r="BM44" s="20" t="s">
        <v>86</v>
      </c>
      <c r="BN44" s="20" t="str">
        <f t="shared" si="14"/>
        <v>0000000000001700</v>
      </c>
      <c r="BO44" s="20" t="str">
        <f t="shared" si="15"/>
        <v>0000000000001700</v>
      </c>
      <c r="BP44" s="20" t="s">
        <v>77</v>
      </c>
      <c r="BQ44" s="20" t="s">
        <v>67</v>
      </c>
      <c r="BR44" s="23" t="str">
        <f t="shared" si="16"/>
        <v>20210720</v>
      </c>
      <c r="BS44" s="20" t="str">
        <f t="shared" si="17"/>
        <v>000000000000</v>
      </c>
      <c r="BT44" s="20" t="s">
        <v>592</v>
      </c>
      <c r="BU44" s="20" t="s">
        <v>77</v>
      </c>
      <c r="BV44" s="20" t="s">
        <v>1146</v>
      </c>
      <c r="BW44" s="34" t="s">
        <v>457</v>
      </c>
      <c r="BX44" s="23" t="str">
        <f t="shared" si="18"/>
        <v>20210720</v>
      </c>
      <c r="BY44" s="20" t="s">
        <v>707</v>
      </c>
      <c r="BZ44" s="27" t="str">
        <f t="shared" si="27"/>
        <v xml:space="preserve">00000220210719MONEXT     </v>
      </c>
      <c r="CA44" s="20" t="str">
        <f t="shared" si="20"/>
        <v>000000100000+</v>
      </c>
      <c r="CB44" s="20" t="str">
        <f t="shared" si="21"/>
        <v>000000039000+</v>
      </c>
      <c r="CC44" s="20" t="str">
        <f t="shared" si="22"/>
        <v>000000000000+</v>
      </c>
      <c r="CD44" s="20" t="str">
        <f t="shared" si="23"/>
        <v>C</v>
      </c>
      <c r="CE44" s="20" t="str">
        <f t="shared" si="24"/>
        <v>E</v>
      </c>
      <c r="CF44" s="20" t="str">
        <f t="shared" si="25"/>
        <v>FRA</v>
      </c>
      <c r="CG44" s="20">
        <f>VLOOKUP(G44,'Listes déroulantes'!G:K,5,FALSE)</f>
        <v>4319669</v>
      </c>
      <c r="CH44" s="20" t="str">
        <f>VLOOKUP(G44,'Listes déroulantes'!G:L,6,FALSE)</f>
        <v xml:space="preserve">VAD  </v>
      </c>
      <c r="CI44" s="20" t="s">
        <v>232</v>
      </c>
      <c r="CJ44" s="20" t="s">
        <v>592</v>
      </c>
      <c r="CK44" s="28" t="s">
        <v>240</v>
      </c>
    </row>
    <row r="45" spans="1:89" s="22" customFormat="1" x14ac:dyDescent="0.3">
      <c r="A45" s="46" t="s">
        <v>942</v>
      </c>
      <c r="B45" s="46" t="s">
        <v>797</v>
      </c>
      <c r="C45" s="39" t="str">
        <f t="shared" si="26"/>
        <v>CRE NON ACTIF</v>
      </c>
      <c r="D45" s="20" t="s">
        <v>300</v>
      </c>
      <c r="E45" s="94">
        <v>44398</v>
      </c>
      <c r="F45" s="20" t="s">
        <v>511</v>
      </c>
      <c r="G45" s="20" t="s">
        <v>370</v>
      </c>
      <c r="H45" s="21">
        <v>18</v>
      </c>
      <c r="I45" s="21">
        <v>0</v>
      </c>
      <c r="J45" s="21">
        <v>1</v>
      </c>
      <c r="K45" s="21">
        <v>0.39</v>
      </c>
      <c r="L45" s="21">
        <v>0</v>
      </c>
      <c r="M45" s="111">
        <v>0.8</v>
      </c>
      <c r="N45" s="20" t="s">
        <v>668</v>
      </c>
      <c r="O45" s="20" t="s">
        <v>666</v>
      </c>
      <c r="P45" s="42" t="s">
        <v>93</v>
      </c>
      <c r="Q45" s="46" t="s">
        <v>295</v>
      </c>
      <c r="R45" s="20" t="s">
        <v>62</v>
      </c>
      <c r="S45" s="20" t="s">
        <v>63</v>
      </c>
      <c r="T45" s="20" t="str">
        <f t="shared" si="7"/>
        <v>Y0</v>
      </c>
      <c r="U45" s="20" t="s">
        <v>65</v>
      </c>
      <c r="V45" s="20" t="s">
        <v>65</v>
      </c>
      <c r="W45" s="20" t="s">
        <v>66</v>
      </c>
      <c r="X45" s="20" t="s">
        <v>91</v>
      </c>
      <c r="Y45" s="20" t="s">
        <v>67</v>
      </c>
      <c r="Z45" s="20" t="s">
        <v>68</v>
      </c>
      <c r="AA45" s="20" t="s">
        <v>68</v>
      </c>
      <c r="AB45" s="20" t="s">
        <v>69</v>
      </c>
      <c r="AC45" s="20" t="s">
        <v>65</v>
      </c>
      <c r="AD45" s="20" t="s">
        <v>70</v>
      </c>
      <c r="AE45" s="31" t="s">
        <v>548</v>
      </c>
      <c r="AF45" s="23" t="str">
        <f t="shared" si="8"/>
        <v>20210720</v>
      </c>
      <c r="AG45" s="20" t="str">
        <f>VLOOKUP(G45,'Listes déroulantes'!G:I,3,FALSE)</f>
        <v xml:space="preserve">49769047900025 </v>
      </c>
      <c r="AH45" s="24" t="str">
        <f t="shared" si="9"/>
        <v>0000000000001800</v>
      </c>
      <c r="AI45" s="20" t="s">
        <v>72</v>
      </c>
      <c r="AJ45" s="20" t="s">
        <v>69</v>
      </c>
      <c r="AK45" s="20" t="s">
        <v>503</v>
      </c>
      <c r="AL45" s="20" t="str">
        <f t="shared" si="10"/>
        <v>V</v>
      </c>
      <c r="AM45" s="27" t="s">
        <v>588</v>
      </c>
      <c r="AN45" s="20" t="s">
        <v>87</v>
      </c>
      <c r="AO45" s="23" t="str">
        <f t="shared" si="11"/>
        <v>20210721</v>
      </c>
      <c r="AP45" s="20" t="str">
        <f>VLOOKUP(G45,'Listes déroulantes'!G:O,9,FALSE)</f>
        <v xml:space="preserve">59 MARCQ EN BAROE   </v>
      </c>
      <c r="AQ45" s="20" t="s">
        <v>837</v>
      </c>
      <c r="AR45" s="20">
        <v>287</v>
      </c>
      <c r="AS45" s="20" t="str">
        <f>VLOOKUP(G45,'Listes déroulantes'!G:H,2,FALSE)</f>
        <v>SAS GUY DEMARLE GD P</v>
      </c>
      <c r="AT45" s="28" t="s">
        <v>76</v>
      </c>
      <c r="AU45" s="20" t="s">
        <v>67</v>
      </c>
      <c r="AV45" s="20" t="s">
        <v>77</v>
      </c>
      <c r="AW45" s="20" t="s">
        <v>65</v>
      </c>
      <c r="AX45" s="20" t="s">
        <v>70</v>
      </c>
      <c r="AY45" s="20" t="str">
        <f>VLOOKUP(G45,'Listes déroulantes'!G:N,8,FALSE)</f>
        <v>02608442940</v>
      </c>
      <c r="AZ45" s="20" t="s">
        <v>78</v>
      </c>
      <c r="BA45" s="28" t="s">
        <v>509</v>
      </c>
      <c r="BB45" s="20" t="s">
        <v>79</v>
      </c>
      <c r="BC45" s="20" t="str">
        <f>VLOOKUP(G45,'Listes déroulantes'!G:J,4,FALSE)</f>
        <v xml:space="preserve">9255005   </v>
      </c>
      <c r="BD45" s="20" t="s">
        <v>73</v>
      </c>
      <c r="BE45" s="20" t="s">
        <v>81</v>
      </c>
      <c r="BF45" s="20" t="s">
        <v>72</v>
      </c>
      <c r="BG45" s="20" t="s">
        <v>82</v>
      </c>
      <c r="BH45" s="20" t="str">
        <f t="shared" si="12"/>
        <v>0000000000001700</v>
      </c>
      <c r="BI45" s="20" t="s">
        <v>83</v>
      </c>
      <c r="BJ45" s="20" t="str">
        <f>VLOOKUP(G45,'Listes déroulantes'!G:M,7,FALSE)</f>
        <v xml:space="preserve">GUY DEMARLE             </v>
      </c>
      <c r="BK45" s="20" t="str">
        <f t="shared" si="13"/>
        <v>210721</v>
      </c>
      <c r="BL45" s="20" t="s">
        <v>63</v>
      </c>
      <c r="BM45" s="20" t="s">
        <v>86</v>
      </c>
      <c r="BN45" s="20" t="str">
        <f t="shared" si="14"/>
        <v>0000000000001800</v>
      </c>
      <c r="BO45" s="20" t="str">
        <f t="shared" si="15"/>
        <v>0000000000001800</v>
      </c>
      <c r="BP45" s="20" t="s">
        <v>77</v>
      </c>
      <c r="BQ45" s="20" t="s">
        <v>67</v>
      </c>
      <c r="BR45" s="23" t="str">
        <f t="shared" si="16"/>
        <v>20210721</v>
      </c>
      <c r="BS45" s="20" t="str">
        <f t="shared" si="17"/>
        <v>000000000000</v>
      </c>
      <c r="BT45" s="20" t="s">
        <v>592</v>
      </c>
      <c r="BU45" s="20" t="s">
        <v>77</v>
      </c>
      <c r="BV45" s="20" t="s">
        <v>1147</v>
      </c>
      <c r="BW45" s="34" t="s">
        <v>457</v>
      </c>
      <c r="BX45" s="23" t="str">
        <f t="shared" si="18"/>
        <v>20210721</v>
      </c>
      <c r="BY45" s="20" t="s">
        <v>708</v>
      </c>
      <c r="BZ45" s="27" t="str">
        <f t="shared" si="27"/>
        <v xml:space="preserve">00000220210720MONEXT     </v>
      </c>
      <c r="CA45" s="20" t="str">
        <f t="shared" si="20"/>
        <v>000000100000+</v>
      </c>
      <c r="CB45" s="20" t="str">
        <f t="shared" si="21"/>
        <v>000000039000+</v>
      </c>
      <c r="CC45" s="20" t="str">
        <f t="shared" si="22"/>
        <v>000000000000+</v>
      </c>
      <c r="CD45" s="20" t="str">
        <f t="shared" si="23"/>
        <v>C</v>
      </c>
      <c r="CE45" s="20" t="str">
        <f t="shared" si="24"/>
        <v>E</v>
      </c>
      <c r="CF45" s="20" t="str">
        <f t="shared" si="25"/>
        <v>FRA</v>
      </c>
      <c r="CG45" s="20">
        <f>VLOOKUP(G45,'Listes déroulantes'!G:K,5,FALSE)</f>
        <v>4319669</v>
      </c>
      <c r="CH45" s="20" t="str">
        <f>VLOOKUP(G45,'Listes déroulantes'!G:L,6,FALSE)</f>
        <v xml:space="preserve">VAD  </v>
      </c>
      <c r="CI45" s="20" t="s">
        <v>232</v>
      </c>
      <c r="CJ45" s="20" t="s">
        <v>592</v>
      </c>
      <c r="CK45" s="28" t="s">
        <v>240</v>
      </c>
    </row>
    <row r="46" spans="1:89" s="22" customFormat="1" x14ac:dyDescent="0.3">
      <c r="A46" s="46" t="s">
        <v>943</v>
      </c>
      <c r="B46" s="46" t="s">
        <v>797</v>
      </c>
      <c r="C46" s="39" t="str">
        <f t="shared" si="26"/>
        <v>CRE NON ACTIF</v>
      </c>
      <c r="D46" s="20" t="s">
        <v>300</v>
      </c>
      <c r="E46" s="94">
        <v>44398</v>
      </c>
      <c r="F46" s="20" t="s">
        <v>511</v>
      </c>
      <c r="G46" s="20" t="s">
        <v>365</v>
      </c>
      <c r="H46" s="21">
        <v>19</v>
      </c>
      <c r="I46" s="21">
        <v>0</v>
      </c>
      <c r="J46" s="21">
        <v>1</v>
      </c>
      <c r="K46" s="21">
        <v>0.39</v>
      </c>
      <c r="L46" s="21">
        <v>0</v>
      </c>
      <c r="M46" s="111">
        <v>0.8</v>
      </c>
      <c r="N46" s="20" t="s">
        <v>668</v>
      </c>
      <c r="O46" s="20" t="s">
        <v>666</v>
      </c>
      <c r="P46" s="42" t="s">
        <v>93</v>
      </c>
      <c r="Q46" s="46" t="s">
        <v>296</v>
      </c>
      <c r="R46" s="20" t="s">
        <v>62</v>
      </c>
      <c r="S46" s="20" t="s">
        <v>63</v>
      </c>
      <c r="T46" s="20" t="str">
        <f t="shared" si="7"/>
        <v>Y0</v>
      </c>
      <c r="U46" s="20" t="s">
        <v>65</v>
      </c>
      <c r="V46" s="20" t="s">
        <v>65</v>
      </c>
      <c r="W46" s="20" t="s">
        <v>66</v>
      </c>
      <c r="X46" s="20" t="s">
        <v>91</v>
      </c>
      <c r="Y46" s="20" t="s">
        <v>67</v>
      </c>
      <c r="Z46" s="20" t="s">
        <v>68</v>
      </c>
      <c r="AA46" s="20" t="s">
        <v>68</v>
      </c>
      <c r="AB46" s="20" t="s">
        <v>69</v>
      </c>
      <c r="AC46" s="20" t="s">
        <v>65</v>
      </c>
      <c r="AD46" s="20" t="s">
        <v>70</v>
      </c>
      <c r="AE46" s="31" t="s">
        <v>549</v>
      </c>
      <c r="AF46" s="23" t="str">
        <f t="shared" si="8"/>
        <v>20210720</v>
      </c>
      <c r="AG46" s="20" t="str">
        <f>VLOOKUP(G46,'Listes déroulantes'!G:I,3,FALSE)</f>
        <v xml:space="preserve">50318500100032 </v>
      </c>
      <c r="AH46" s="24" t="str">
        <f t="shared" si="9"/>
        <v>0000000000001900</v>
      </c>
      <c r="AI46" s="20" t="s">
        <v>72</v>
      </c>
      <c r="AJ46" s="20" t="s">
        <v>69</v>
      </c>
      <c r="AK46" s="20" t="s">
        <v>503</v>
      </c>
      <c r="AL46" s="20" t="str">
        <f t="shared" si="10"/>
        <v>V</v>
      </c>
      <c r="AM46" s="27" t="s">
        <v>589</v>
      </c>
      <c r="AN46" s="20" t="s">
        <v>87</v>
      </c>
      <c r="AO46" s="23" t="str">
        <f t="shared" si="11"/>
        <v>20210721</v>
      </c>
      <c r="AP46" s="20" t="str">
        <f>VLOOKUP(G46,'Listes déroulantes'!G:O,9,FALSE)</f>
        <v>260 RUE CLAUDE NICOL</v>
      </c>
      <c r="AQ46" s="20" t="s">
        <v>838</v>
      </c>
      <c r="AR46" s="20">
        <v>288</v>
      </c>
      <c r="AS46" s="20" t="str">
        <f>VLOOKUP(G46,'Listes déroulantes'!G:H,2,FALSE)</f>
        <v xml:space="preserve">SAS MONEXT          </v>
      </c>
      <c r="AT46" s="28" t="s">
        <v>76</v>
      </c>
      <c r="AU46" s="20" t="s">
        <v>67</v>
      </c>
      <c r="AV46" s="20" t="s">
        <v>77</v>
      </c>
      <c r="AW46" s="20" t="s">
        <v>65</v>
      </c>
      <c r="AX46" s="20" t="s">
        <v>70</v>
      </c>
      <c r="AY46" s="20" t="str">
        <f>VLOOKUP(G46,'Listes déroulantes'!G:N,8,FALSE)</f>
        <v>20289045644</v>
      </c>
      <c r="AZ46" s="20" t="s">
        <v>78</v>
      </c>
      <c r="BA46" s="28" t="s">
        <v>509</v>
      </c>
      <c r="BB46" s="20" t="s">
        <v>79</v>
      </c>
      <c r="BC46" s="20" t="str">
        <f>VLOOKUP(G46,'Listes déroulantes'!G:J,4,FALSE)</f>
        <v xml:space="preserve">9255001   </v>
      </c>
      <c r="BD46" s="20" t="s">
        <v>73</v>
      </c>
      <c r="BE46" s="20" t="s">
        <v>81</v>
      </c>
      <c r="BF46" s="20" t="s">
        <v>72</v>
      </c>
      <c r="BG46" s="20" t="s">
        <v>82</v>
      </c>
      <c r="BH46" s="20" t="str">
        <f t="shared" si="12"/>
        <v>0000000000001800</v>
      </c>
      <c r="BI46" s="20" t="s">
        <v>83</v>
      </c>
      <c r="BJ46" s="20" t="str">
        <f>VLOOKUP(G46,'Listes déroulantes'!G:M,7,FALSE)</f>
        <v xml:space="preserve">MONEXT                  </v>
      </c>
      <c r="BK46" s="20" t="str">
        <f t="shared" si="13"/>
        <v>210721</v>
      </c>
      <c r="BL46" s="20" t="s">
        <v>63</v>
      </c>
      <c r="BM46" s="20" t="s">
        <v>86</v>
      </c>
      <c r="BN46" s="20" t="str">
        <f t="shared" si="14"/>
        <v>0000000000001900</v>
      </c>
      <c r="BO46" s="20" t="str">
        <f t="shared" si="15"/>
        <v>0000000000001900</v>
      </c>
      <c r="BP46" s="20" t="s">
        <v>77</v>
      </c>
      <c r="BQ46" s="20" t="s">
        <v>67</v>
      </c>
      <c r="BR46" s="23" t="str">
        <f t="shared" si="16"/>
        <v>20210721</v>
      </c>
      <c r="BS46" s="20" t="str">
        <f t="shared" si="17"/>
        <v>000000000000</v>
      </c>
      <c r="BT46" s="20" t="s">
        <v>592</v>
      </c>
      <c r="BU46" s="20" t="s">
        <v>77</v>
      </c>
      <c r="BV46" s="20" t="s">
        <v>1148</v>
      </c>
      <c r="BW46" s="34" t="s">
        <v>457</v>
      </c>
      <c r="BX46" s="23" t="str">
        <f t="shared" si="18"/>
        <v>20210721</v>
      </c>
      <c r="BY46" s="20" t="s">
        <v>709</v>
      </c>
      <c r="BZ46" s="27" t="str">
        <f t="shared" si="27"/>
        <v xml:space="preserve">00000220210720MONEXT     </v>
      </c>
      <c r="CA46" s="20" t="str">
        <f t="shared" si="20"/>
        <v>000000100000+</v>
      </c>
      <c r="CB46" s="20" t="str">
        <f t="shared" si="21"/>
        <v>000000039000+</v>
      </c>
      <c r="CC46" s="20" t="str">
        <f t="shared" si="22"/>
        <v>000000000000+</v>
      </c>
      <c r="CD46" s="20" t="str">
        <f t="shared" si="23"/>
        <v>C</v>
      </c>
      <c r="CE46" s="20" t="str">
        <f t="shared" si="24"/>
        <v>E</v>
      </c>
      <c r="CF46" s="20" t="str">
        <f t="shared" si="25"/>
        <v>FRA</v>
      </c>
      <c r="CG46" s="20">
        <f>VLOOKUP(G46,'Listes déroulantes'!G:K,5,FALSE)</f>
        <v>4319211</v>
      </c>
      <c r="CH46" s="20" t="str">
        <f>VLOOKUP(G46,'Listes déroulantes'!G:L,6,FALSE)</f>
        <v xml:space="preserve">PDP  </v>
      </c>
      <c r="CI46" s="20" t="s">
        <v>232</v>
      </c>
      <c r="CJ46" s="20" t="s">
        <v>592</v>
      </c>
      <c r="CK46" s="28" t="s">
        <v>240</v>
      </c>
    </row>
    <row r="47" spans="1:89" s="22" customFormat="1" x14ac:dyDescent="0.3">
      <c r="A47" s="46" t="s">
        <v>944</v>
      </c>
      <c r="B47" s="46" t="s">
        <v>797</v>
      </c>
      <c r="C47" s="39" t="str">
        <f t="shared" si="26"/>
        <v>CRE NON ACTIF</v>
      </c>
      <c r="D47" s="20" t="s">
        <v>300</v>
      </c>
      <c r="E47" s="23">
        <v>44369</v>
      </c>
      <c r="F47" s="20" t="s">
        <v>511</v>
      </c>
      <c r="G47" s="20" t="s">
        <v>365</v>
      </c>
      <c r="H47" s="21">
        <v>269</v>
      </c>
      <c r="I47" s="21">
        <v>0</v>
      </c>
      <c r="J47" s="21">
        <v>1</v>
      </c>
      <c r="K47" s="21">
        <v>0.39</v>
      </c>
      <c r="L47" s="21">
        <v>0</v>
      </c>
      <c r="M47" s="111">
        <v>0.8</v>
      </c>
      <c r="N47" s="20" t="s">
        <v>668</v>
      </c>
      <c r="O47" s="20" t="s">
        <v>666</v>
      </c>
      <c r="P47" s="42" t="s">
        <v>93</v>
      </c>
      <c r="Q47" s="46" t="s">
        <v>297</v>
      </c>
      <c r="R47" s="20" t="s">
        <v>62</v>
      </c>
      <c r="S47" s="20" t="s">
        <v>63</v>
      </c>
      <c r="T47" s="20" t="str">
        <f t="shared" si="7"/>
        <v>Y0</v>
      </c>
      <c r="U47" s="20" t="s">
        <v>65</v>
      </c>
      <c r="V47" s="20" t="s">
        <v>65</v>
      </c>
      <c r="W47" s="20" t="s">
        <v>66</v>
      </c>
      <c r="X47" s="20" t="s">
        <v>91</v>
      </c>
      <c r="Y47" s="20" t="s">
        <v>67</v>
      </c>
      <c r="Z47" s="20" t="s">
        <v>68</v>
      </c>
      <c r="AA47" s="20" t="s">
        <v>68</v>
      </c>
      <c r="AB47" s="20" t="s">
        <v>69</v>
      </c>
      <c r="AC47" s="20" t="s">
        <v>65</v>
      </c>
      <c r="AD47" s="20" t="s">
        <v>70</v>
      </c>
      <c r="AE47" s="31" t="s">
        <v>550</v>
      </c>
      <c r="AF47" s="23" t="str">
        <f t="shared" si="8"/>
        <v>20210621</v>
      </c>
      <c r="AG47" s="20" t="str">
        <f>VLOOKUP(G47,'Listes déroulantes'!G:I,3,FALSE)</f>
        <v xml:space="preserve">50318500100032 </v>
      </c>
      <c r="AH47" s="24" t="str">
        <f t="shared" si="9"/>
        <v>0000000000026900</v>
      </c>
      <c r="AI47" s="20" t="s">
        <v>72</v>
      </c>
      <c r="AJ47" s="20" t="s">
        <v>69</v>
      </c>
      <c r="AK47" s="20" t="s">
        <v>503</v>
      </c>
      <c r="AL47" s="20" t="str">
        <f t="shared" si="10"/>
        <v>V</v>
      </c>
      <c r="AM47" s="27" t="s">
        <v>590</v>
      </c>
      <c r="AN47" s="20" t="s">
        <v>87</v>
      </c>
      <c r="AO47" s="23" t="str">
        <f t="shared" si="11"/>
        <v>20210622</v>
      </c>
      <c r="AP47" s="20" t="str">
        <f>VLOOKUP(G47,'Listes déroulantes'!G:O,9,FALSE)</f>
        <v>260 RUE CLAUDE NICOL</v>
      </c>
      <c r="AQ47" s="20" t="s">
        <v>839</v>
      </c>
      <c r="AR47" s="20">
        <v>289</v>
      </c>
      <c r="AS47" s="20" t="str">
        <f>VLOOKUP(G47,'Listes déroulantes'!G:H,2,FALSE)</f>
        <v xml:space="preserve">SAS MONEXT          </v>
      </c>
      <c r="AT47" s="28" t="s">
        <v>76</v>
      </c>
      <c r="AU47" s="20" t="s">
        <v>67</v>
      </c>
      <c r="AV47" s="20" t="s">
        <v>77</v>
      </c>
      <c r="AW47" s="20" t="s">
        <v>65</v>
      </c>
      <c r="AX47" s="20" t="s">
        <v>70</v>
      </c>
      <c r="AY47" s="20" t="str">
        <f>VLOOKUP(G47,'Listes déroulantes'!G:N,8,FALSE)</f>
        <v>20289045644</v>
      </c>
      <c r="AZ47" s="20" t="s">
        <v>78</v>
      </c>
      <c r="BA47" s="28" t="s">
        <v>509</v>
      </c>
      <c r="BB47" s="20" t="s">
        <v>79</v>
      </c>
      <c r="BC47" s="20" t="str">
        <f>VLOOKUP(G47,'Listes déroulantes'!G:J,4,FALSE)</f>
        <v xml:space="preserve">9255001   </v>
      </c>
      <c r="BD47" s="20" t="s">
        <v>73</v>
      </c>
      <c r="BE47" s="20" t="s">
        <v>81</v>
      </c>
      <c r="BF47" s="20" t="s">
        <v>72</v>
      </c>
      <c r="BG47" s="20" t="s">
        <v>82</v>
      </c>
      <c r="BH47" s="20" t="str">
        <f t="shared" si="12"/>
        <v>0000000000026800</v>
      </c>
      <c r="BI47" s="20" t="s">
        <v>83</v>
      </c>
      <c r="BJ47" s="20" t="str">
        <f>VLOOKUP(G47,'Listes déroulantes'!G:M,7,FALSE)</f>
        <v xml:space="preserve">MONEXT                  </v>
      </c>
      <c r="BK47" s="20" t="str">
        <f t="shared" si="13"/>
        <v>220621</v>
      </c>
      <c r="BL47" s="20" t="s">
        <v>63</v>
      </c>
      <c r="BM47" s="20" t="s">
        <v>86</v>
      </c>
      <c r="BN47" s="20" t="str">
        <f t="shared" si="14"/>
        <v>0000000000026900</v>
      </c>
      <c r="BO47" s="20" t="str">
        <f t="shared" si="15"/>
        <v>0000000000026900</v>
      </c>
      <c r="BP47" s="20" t="s">
        <v>77</v>
      </c>
      <c r="BQ47" s="20" t="s">
        <v>67</v>
      </c>
      <c r="BR47" s="23" t="str">
        <f t="shared" si="16"/>
        <v>20210622</v>
      </c>
      <c r="BS47" s="20" t="str">
        <f t="shared" si="17"/>
        <v>000000000000</v>
      </c>
      <c r="BT47" s="20" t="s">
        <v>592</v>
      </c>
      <c r="BU47" s="20" t="s">
        <v>77</v>
      </c>
      <c r="BV47" s="20" t="s">
        <v>1149</v>
      </c>
      <c r="BW47" s="34" t="s">
        <v>457</v>
      </c>
      <c r="BX47" s="23" t="str">
        <f t="shared" si="18"/>
        <v>20210622</v>
      </c>
      <c r="BY47" s="20" t="s">
        <v>710</v>
      </c>
      <c r="BZ47" s="27" t="str">
        <f t="shared" si="27"/>
        <v xml:space="preserve">00000220210621MONEXT     </v>
      </c>
      <c r="CA47" s="20" t="str">
        <f t="shared" si="20"/>
        <v>000000100000+</v>
      </c>
      <c r="CB47" s="20" t="str">
        <f t="shared" si="21"/>
        <v>000000039000+</v>
      </c>
      <c r="CC47" s="20" t="str">
        <f t="shared" si="22"/>
        <v>000000000000+</v>
      </c>
      <c r="CD47" s="20" t="str">
        <f t="shared" si="23"/>
        <v>C</v>
      </c>
      <c r="CE47" s="20" t="str">
        <f t="shared" si="24"/>
        <v>E</v>
      </c>
      <c r="CF47" s="20" t="str">
        <f t="shared" si="25"/>
        <v>FRA</v>
      </c>
      <c r="CG47" s="20">
        <f>VLOOKUP(G47,'Listes déroulantes'!G:K,5,FALSE)</f>
        <v>4319211</v>
      </c>
      <c r="CH47" s="20" t="str">
        <f>VLOOKUP(G47,'Listes déroulantes'!G:L,6,FALSE)</f>
        <v xml:space="preserve">PDP  </v>
      </c>
      <c r="CI47" s="20" t="s">
        <v>232</v>
      </c>
      <c r="CJ47" s="20" t="s">
        <v>592</v>
      </c>
      <c r="CK47" s="28" t="s">
        <v>240</v>
      </c>
    </row>
    <row r="48" spans="1:89" s="22" customFormat="1" x14ac:dyDescent="0.3">
      <c r="A48" s="46" t="s">
        <v>945</v>
      </c>
      <c r="B48" s="46" t="s">
        <v>797</v>
      </c>
      <c r="C48" s="39" t="str">
        <f t="shared" si="26"/>
        <v>CRE NON ACTIF</v>
      </c>
      <c r="D48" s="20" t="s">
        <v>300</v>
      </c>
      <c r="E48" s="23">
        <v>44369</v>
      </c>
      <c r="F48" s="20" t="s">
        <v>511</v>
      </c>
      <c r="G48" s="20" t="s">
        <v>365</v>
      </c>
      <c r="H48" s="21">
        <v>270</v>
      </c>
      <c r="I48" s="21">
        <v>0</v>
      </c>
      <c r="J48" s="21">
        <v>1</v>
      </c>
      <c r="K48" s="21">
        <v>0.39</v>
      </c>
      <c r="L48" s="21">
        <v>0</v>
      </c>
      <c r="M48" s="111">
        <v>0.8</v>
      </c>
      <c r="N48" s="20" t="s">
        <v>668</v>
      </c>
      <c r="O48" s="20" t="s">
        <v>666</v>
      </c>
      <c r="P48" s="42" t="s">
        <v>93</v>
      </c>
      <c r="Q48" s="46" t="s">
        <v>298</v>
      </c>
      <c r="R48" s="20" t="s">
        <v>62</v>
      </c>
      <c r="S48" s="20" t="s">
        <v>63</v>
      </c>
      <c r="T48" s="20" t="str">
        <f t="shared" si="7"/>
        <v>Y0</v>
      </c>
      <c r="U48" s="20" t="s">
        <v>65</v>
      </c>
      <c r="V48" s="20" t="s">
        <v>65</v>
      </c>
      <c r="W48" s="20" t="s">
        <v>66</v>
      </c>
      <c r="X48" s="20" t="s">
        <v>91</v>
      </c>
      <c r="Y48" s="20" t="s">
        <v>67</v>
      </c>
      <c r="Z48" s="20" t="s">
        <v>68</v>
      </c>
      <c r="AA48" s="20" t="s">
        <v>68</v>
      </c>
      <c r="AB48" s="20" t="s">
        <v>69</v>
      </c>
      <c r="AC48" s="20" t="s">
        <v>65</v>
      </c>
      <c r="AD48" s="20" t="s">
        <v>70</v>
      </c>
      <c r="AE48" s="31" t="s">
        <v>551</v>
      </c>
      <c r="AF48" s="23" t="str">
        <f t="shared" si="8"/>
        <v>20210621</v>
      </c>
      <c r="AG48" s="20" t="str">
        <f>VLOOKUP(G48,'Listes déroulantes'!G:I,3,FALSE)</f>
        <v xml:space="preserve">50318500100032 </v>
      </c>
      <c r="AH48" s="24" t="str">
        <f t="shared" si="9"/>
        <v>0000000000027000</v>
      </c>
      <c r="AI48" s="20" t="s">
        <v>72</v>
      </c>
      <c r="AJ48" s="20" t="s">
        <v>69</v>
      </c>
      <c r="AK48" s="20" t="s">
        <v>503</v>
      </c>
      <c r="AL48" s="20" t="str">
        <f t="shared" si="10"/>
        <v>V</v>
      </c>
      <c r="AM48" s="27" t="s">
        <v>591</v>
      </c>
      <c r="AN48" s="20" t="s">
        <v>87</v>
      </c>
      <c r="AO48" s="23" t="str">
        <f t="shared" si="11"/>
        <v>20210622</v>
      </c>
      <c r="AP48" s="20" t="str">
        <f>VLOOKUP(G48,'Listes déroulantes'!G:O,9,FALSE)</f>
        <v>260 RUE CLAUDE NICOL</v>
      </c>
      <c r="AQ48" s="20" t="s">
        <v>840</v>
      </c>
      <c r="AR48" s="20">
        <v>290</v>
      </c>
      <c r="AS48" s="20" t="str">
        <f>VLOOKUP(G48,'Listes déroulantes'!G:H,2,FALSE)</f>
        <v xml:space="preserve">SAS MONEXT          </v>
      </c>
      <c r="AT48" s="28" t="s">
        <v>76</v>
      </c>
      <c r="AU48" s="20" t="s">
        <v>67</v>
      </c>
      <c r="AV48" s="20" t="s">
        <v>77</v>
      </c>
      <c r="AW48" s="20" t="s">
        <v>65</v>
      </c>
      <c r="AX48" s="20" t="s">
        <v>70</v>
      </c>
      <c r="AY48" s="20" t="str">
        <f>VLOOKUP(G48,'Listes déroulantes'!G:N,8,FALSE)</f>
        <v>20289045644</v>
      </c>
      <c r="AZ48" s="20" t="s">
        <v>78</v>
      </c>
      <c r="BA48" s="28" t="s">
        <v>509</v>
      </c>
      <c r="BB48" s="20" t="s">
        <v>79</v>
      </c>
      <c r="BC48" s="20" t="str">
        <f>VLOOKUP(G48,'Listes déroulantes'!G:J,4,FALSE)</f>
        <v xml:space="preserve">9255001   </v>
      </c>
      <c r="BD48" s="20" t="s">
        <v>73</v>
      </c>
      <c r="BE48" s="20" t="s">
        <v>81</v>
      </c>
      <c r="BF48" s="20" t="s">
        <v>72</v>
      </c>
      <c r="BG48" s="20" t="s">
        <v>82</v>
      </c>
      <c r="BH48" s="20" t="str">
        <f t="shared" si="12"/>
        <v>0000000000026900</v>
      </c>
      <c r="BI48" s="20" t="s">
        <v>83</v>
      </c>
      <c r="BJ48" s="20" t="str">
        <f>VLOOKUP(G48,'Listes déroulantes'!G:M,7,FALSE)</f>
        <v xml:space="preserve">MONEXT                  </v>
      </c>
      <c r="BK48" s="20" t="str">
        <f t="shared" si="13"/>
        <v>220621</v>
      </c>
      <c r="BL48" s="20" t="s">
        <v>63</v>
      </c>
      <c r="BM48" s="20" t="s">
        <v>86</v>
      </c>
      <c r="BN48" s="20" t="str">
        <f t="shared" si="14"/>
        <v>0000000000027000</v>
      </c>
      <c r="BO48" s="20" t="str">
        <f t="shared" si="15"/>
        <v>0000000000027000</v>
      </c>
      <c r="BP48" s="20" t="s">
        <v>77</v>
      </c>
      <c r="BQ48" s="20" t="s">
        <v>67</v>
      </c>
      <c r="BR48" s="23" t="str">
        <f t="shared" si="16"/>
        <v>20210622</v>
      </c>
      <c r="BS48" s="20" t="str">
        <f t="shared" si="17"/>
        <v>000000000000</v>
      </c>
      <c r="BT48" s="20" t="s">
        <v>592</v>
      </c>
      <c r="BU48" s="20" t="s">
        <v>77</v>
      </c>
      <c r="BV48" s="20" t="s">
        <v>1150</v>
      </c>
      <c r="BW48" s="34" t="s">
        <v>457</v>
      </c>
      <c r="BX48" s="23" t="str">
        <f t="shared" si="18"/>
        <v>20210622</v>
      </c>
      <c r="BY48" s="20" t="s">
        <v>711</v>
      </c>
      <c r="BZ48" s="27" t="str">
        <f t="shared" si="27"/>
        <v xml:space="preserve">00000220210621MONEXT     </v>
      </c>
      <c r="CA48" s="20" t="str">
        <f t="shared" si="20"/>
        <v>000000100000+</v>
      </c>
      <c r="CB48" s="20" t="str">
        <f t="shared" si="21"/>
        <v>000000039000+</v>
      </c>
      <c r="CC48" s="20" t="str">
        <f t="shared" si="22"/>
        <v>000000000000+</v>
      </c>
      <c r="CD48" s="20" t="str">
        <f t="shared" si="23"/>
        <v>C</v>
      </c>
      <c r="CE48" s="20" t="str">
        <f t="shared" si="24"/>
        <v>E</v>
      </c>
      <c r="CF48" s="20" t="str">
        <f t="shared" si="25"/>
        <v>FRA</v>
      </c>
      <c r="CG48" s="20">
        <f>VLOOKUP(G48,'Listes déroulantes'!G:K,5,FALSE)</f>
        <v>4319211</v>
      </c>
      <c r="CH48" s="20" t="str">
        <f>VLOOKUP(G48,'Listes déroulantes'!G:L,6,FALSE)</f>
        <v xml:space="preserve">PDP  </v>
      </c>
      <c r="CI48" s="20" t="s">
        <v>232</v>
      </c>
      <c r="CJ48" s="20" t="s">
        <v>592</v>
      </c>
      <c r="CK48" s="28" t="s">
        <v>240</v>
      </c>
    </row>
    <row r="49" spans="1:87" x14ac:dyDescent="0.3">
      <c r="A49" s="8"/>
      <c r="B49" s="8"/>
      <c r="F49" s="4"/>
      <c r="G49" s="4"/>
      <c r="H49" s="18"/>
      <c r="I49" s="18"/>
      <c r="J49" s="18"/>
      <c r="K49" s="18"/>
      <c r="L49" s="18"/>
      <c r="M49" s="111"/>
      <c r="N49" s="4"/>
      <c r="O49" s="4"/>
      <c r="P49" s="43"/>
      <c r="Q49" s="8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14"/>
      <c r="AG49" s="5"/>
      <c r="AJ49" s="5"/>
      <c r="AK49" s="5"/>
      <c r="AO49" s="14"/>
      <c r="AP49" s="5"/>
      <c r="AQ49" s="5"/>
      <c r="AS49" s="5"/>
      <c r="AV49" s="5"/>
      <c r="AW49" s="5"/>
      <c r="AX49" s="5"/>
      <c r="BA49" s="5"/>
      <c r="BB49" s="5"/>
      <c r="BD49" s="5"/>
      <c r="BE49" s="5"/>
      <c r="BG49" s="5"/>
      <c r="BL49" s="5"/>
      <c r="BX49" s="14"/>
      <c r="CG49" s="5"/>
      <c r="CI49" s="5"/>
    </row>
    <row r="50" spans="1:87" x14ac:dyDescent="0.3">
      <c r="A50" s="8"/>
      <c r="B50" s="8"/>
      <c r="F50" s="4"/>
      <c r="G50" s="4"/>
      <c r="H50" s="18"/>
      <c r="I50" s="18"/>
      <c r="J50" s="18"/>
      <c r="K50" s="18"/>
      <c r="L50" s="18"/>
      <c r="M50" s="111"/>
      <c r="N50" s="4"/>
      <c r="O50" s="4"/>
      <c r="P50" s="43"/>
      <c r="Q50" s="8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14"/>
      <c r="AG50" s="5"/>
      <c r="AJ50" s="5"/>
      <c r="AK50" s="5"/>
      <c r="AO50" s="14"/>
      <c r="AP50" s="5"/>
      <c r="AQ50" s="5"/>
      <c r="AS50" s="5"/>
      <c r="AV50" s="5"/>
      <c r="AW50" s="5"/>
      <c r="AX50" s="5"/>
      <c r="BA50" s="5"/>
      <c r="BB50" s="5"/>
      <c r="BD50" s="5"/>
      <c r="BE50" s="5"/>
      <c r="BG50" s="5"/>
      <c r="BL50" s="5"/>
      <c r="BX50" s="14"/>
      <c r="CG50" s="5"/>
      <c r="CI50" s="5"/>
    </row>
    <row r="51" spans="1:87" x14ac:dyDescent="0.3">
      <c r="A51" s="8"/>
      <c r="B51" s="8"/>
      <c r="F51" s="4"/>
      <c r="G51" s="4"/>
      <c r="H51" s="18"/>
      <c r="I51" s="18"/>
      <c r="J51" s="18"/>
      <c r="K51" s="18"/>
      <c r="L51" s="18"/>
      <c r="M51" s="111"/>
      <c r="N51" s="4"/>
      <c r="O51" s="4"/>
      <c r="P51" s="43"/>
      <c r="Q51" s="8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14"/>
      <c r="AG51" s="5"/>
      <c r="AJ51" s="5"/>
      <c r="AK51" s="5"/>
      <c r="AO51" s="14"/>
      <c r="AP51" s="5"/>
      <c r="AQ51" s="5"/>
      <c r="AS51" s="5"/>
      <c r="AV51" s="5"/>
      <c r="AW51" s="5"/>
      <c r="AX51" s="5"/>
      <c r="BA51" s="5"/>
      <c r="BB51" s="5"/>
      <c r="BD51" s="5"/>
      <c r="BE51" s="5"/>
      <c r="BG51" s="5"/>
      <c r="BL51" s="5"/>
      <c r="BX51" s="14"/>
      <c r="CG51" s="5"/>
      <c r="CI51" s="5"/>
    </row>
    <row r="52" spans="1:87" x14ac:dyDescent="0.3">
      <c r="A52" s="8"/>
      <c r="B52" s="8"/>
      <c r="F52" s="4"/>
      <c r="G52" s="4"/>
      <c r="H52" s="18"/>
      <c r="I52" s="18"/>
      <c r="J52" s="18"/>
      <c r="K52" s="18"/>
      <c r="L52" s="18"/>
      <c r="M52" s="111"/>
      <c r="N52" s="4"/>
      <c r="O52" s="4"/>
      <c r="P52" s="43"/>
      <c r="Q52" s="8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14"/>
      <c r="AG52" s="5"/>
      <c r="AJ52" s="5"/>
      <c r="AK52" s="5"/>
      <c r="AO52" s="14"/>
      <c r="AP52" s="5"/>
      <c r="AQ52" s="5"/>
      <c r="AS52" s="5"/>
      <c r="AV52" s="5"/>
      <c r="AW52" s="5"/>
      <c r="AX52" s="5"/>
      <c r="BA52" s="5"/>
      <c r="BB52" s="5"/>
      <c r="BD52" s="5"/>
      <c r="BE52" s="5"/>
      <c r="BG52" s="5"/>
      <c r="BL52" s="5"/>
      <c r="BX52" s="14"/>
      <c r="CG52" s="5"/>
      <c r="CI52" s="5"/>
    </row>
    <row r="53" spans="1:87" x14ac:dyDescent="0.3">
      <c r="A53" s="8"/>
      <c r="B53" s="8"/>
      <c r="F53" s="4"/>
      <c r="G53" s="4"/>
      <c r="H53" s="18"/>
      <c r="I53" s="18"/>
      <c r="J53" s="18"/>
      <c r="K53" s="18"/>
      <c r="L53" s="18"/>
      <c r="M53" s="111"/>
      <c r="N53" s="4"/>
      <c r="O53" s="4"/>
      <c r="P53" s="43"/>
      <c r="Q53" s="8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14"/>
      <c r="AG53" s="5"/>
      <c r="AJ53" s="5"/>
      <c r="AK53" s="5"/>
      <c r="AO53" s="14"/>
      <c r="AP53" s="5"/>
      <c r="AQ53" s="5"/>
      <c r="AS53" s="5"/>
      <c r="AV53" s="5"/>
      <c r="AW53" s="5"/>
      <c r="AX53" s="5"/>
      <c r="BA53" s="5"/>
      <c r="BB53" s="5"/>
      <c r="BD53" s="5"/>
      <c r="BE53" s="5"/>
      <c r="BG53" s="5"/>
      <c r="BL53" s="5"/>
      <c r="BX53" s="14"/>
      <c r="CG53" s="5"/>
      <c r="CI53" s="5"/>
    </row>
    <row r="54" spans="1:87" x14ac:dyDescent="0.3">
      <c r="A54" s="8"/>
      <c r="B54" s="8"/>
      <c r="F54" s="4"/>
      <c r="G54" s="4"/>
      <c r="H54" s="18"/>
      <c r="I54" s="18"/>
      <c r="J54" s="18"/>
      <c r="K54" s="18"/>
      <c r="L54" s="18"/>
      <c r="M54" s="111"/>
      <c r="N54" s="4"/>
      <c r="O54" s="4"/>
      <c r="P54" s="43"/>
      <c r="Q54" s="8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14"/>
      <c r="AG54" s="5"/>
      <c r="AJ54" s="5"/>
      <c r="AK54" s="5"/>
      <c r="AO54" s="14"/>
      <c r="AP54" s="5"/>
      <c r="AQ54" s="5"/>
      <c r="AS54" s="5"/>
      <c r="AV54" s="5"/>
      <c r="AW54" s="5"/>
      <c r="AX54" s="5"/>
      <c r="BA54" s="5"/>
      <c r="BB54" s="5"/>
      <c r="BD54" s="5"/>
      <c r="BE54" s="5"/>
      <c r="BG54" s="5"/>
      <c r="BL54" s="5"/>
      <c r="BX54" s="14"/>
      <c r="CG54" s="5"/>
      <c r="CI54" s="5"/>
    </row>
    <row r="55" spans="1:87" x14ac:dyDescent="0.3">
      <c r="A55" s="8"/>
      <c r="B55" s="8"/>
      <c r="F55" s="4"/>
      <c r="G55" s="4"/>
      <c r="H55" s="18"/>
      <c r="I55" s="18"/>
      <c r="J55" s="18"/>
      <c r="K55" s="18"/>
      <c r="L55" s="18"/>
      <c r="M55" s="111"/>
      <c r="N55" s="4"/>
      <c r="O55" s="4"/>
      <c r="P55" s="43"/>
      <c r="Q55" s="8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14"/>
      <c r="AG55" s="5"/>
      <c r="AJ55" s="5"/>
      <c r="AK55" s="5"/>
      <c r="AO55" s="14"/>
      <c r="AP55" s="5"/>
      <c r="AQ55" s="5"/>
      <c r="AS55" s="5"/>
      <c r="AV55" s="5"/>
      <c r="AW55" s="5"/>
      <c r="AX55" s="5"/>
      <c r="BA55" s="5"/>
      <c r="BB55" s="5"/>
      <c r="BD55" s="5"/>
      <c r="BE55" s="5"/>
      <c r="BG55" s="5"/>
      <c r="BL55" s="5"/>
      <c r="BX55" s="14"/>
      <c r="CG55" s="5"/>
      <c r="CI55" s="5"/>
    </row>
    <row r="56" spans="1:87" x14ac:dyDescent="0.3">
      <c r="A56" s="8"/>
      <c r="B56" s="8"/>
      <c r="F56" s="4"/>
      <c r="G56" s="4"/>
      <c r="H56" s="18"/>
      <c r="I56" s="18"/>
      <c r="J56" s="18"/>
      <c r="K56" s="18"/>
      <c r="L56" s="18"/>
      <c r="M56" s="111"/>
      <c r="N56" s="4"/>
      <c r="O56" s="4"/>
      <c r="P56" s="43"/>
      <c r="Q56" s="8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14"/>
      <c r="AG56" s="5"/>
      <c r="AJ56" s="5"/>
      <c r="AK56" s="5"/>
      <c r="AO56" s="14"/>
      <c r="AP56" s="5"/>
      <c r="AQ56" s="5"/>
      <c r="AS56" s="5"/>
      <c r="AV56" s="5"/>
      <c r="AW56" s="5"/>
      <c r="AX56" s="5"/>
      <c r="BA56" s="5"/>
      <c r="BB56" s="5"/>
      <c r="BD56" s="5"/>
      <c r="BE56" s="5"/>
      <c r="BG56" s="5"/>
      <c r="BL56" s="5"/>
      <c r="BX56" s="14"/>
      <c r="CG56" s="5"/>
      <c r="CI56" s="5"/>
    </row>
    <row r="57" spans="1:87" x14ac:dyDescent="0.3">
      <c r="A57" s="8"/>
      <c r="B57" s="8"/>
      <c r="F57" s="4"/>
      <c r="G57" s="4"/>
      <c r="H57" s="18"/>
      <c r="I57" s="18"/>
      <c r="J57" s="18"/>
      <c r="K57" s="18"/>
      <c r="L57" s="18"/>
      <c r="M57" s="111"/>
      <c r="N57" s="4"/>
      <c r="O57" s="4"/>
      <c r="P57" s="43"/>
      <c r="Q57" s="8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14"/>
      <c r="AG57" s="5"/>
      <c r="AJ57" s="5"/>
      <c r="AK57" s="5"/>
      <c r="AO57" s="14"/>
      <c r="AP57" s="5"/>
      <c r="AQ57" s="5"/>
      <c r="AS57" s="5"/>
      <c r="AV57" s="5"/>
      <c r="AW57" s="5"/>
      <c r="AX57" s="5"/>
      <c r="BA57" s="5"/>
      <c r="BB57" s="5"/>
      <c r="BD57" s="5"/>
      <c r="BE57" s="5"/>
      <c r="BG57" s="5"/>
      <c r="BL57" s="5"/>
      <c r="BX57" s="14"/>
      <c r="CG57" s="5"/>
      <c r="CI57" s="5"/>
    </row>
    <row r="58" spans="1:87" x14ac:dyDescent="0.3">
      <c r="A58" s="8"/>
      <c r="B58" s="8"/>
      <c r="F58" s="4"/>
      <c r="G58" s="4"/>
      <c r="H58" s="18"/>
      <c r="I58" s="18"/>
      <c r="J58" s="18"/>
      <c r="K58" s="18"/>
      <c r="L58" s="18"/>
      <c r="M58" s="111"/>
      <c r="N58" s="4"/>
      <c r="O58" s="4"/>
      <c r="P58" s="43"/>
      <c r="Q58" s="8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14"/>
      <c r="AG58" s="5"/>
      <c r="AJ58" s="5"/>
      <c r="AK58" s="5"/>
      <c r="AO58" s="14"/>
      <c r="AP58" s="5"/>
      <c r="AQ58" s="5"/>
      <c r="AS58" s="5"/>
      <c r="AV58" s="5"/>
      <c r="AW58" s="5"/>
      <c r="AX58" s="5"/>
      <c r="BA58" s="5"/>
      <c r="BB58" s="5"/>
      <c r="BD58" s="5"/>
      <c r="BE58" s="5"/>
      <c r="BG58" s="5"/>
      <c r="BL58" s="5"/>
      <c r="BX58" s="14"/>
      <c r="CG58" s="5"/>
      <c r="CI58" s="5"/>
    </row>
    <row r="59" spans="1:87" x14ac:dyDescent="0.3">
      <c r="A59" s="8"/>
      <c r="B59" s="8"/>
      <c r="F59" s="4"/>
      <c r="G59" s="4"/>
      <c r="H59" s="18"/>
      <c r="I59" s="18"/>
      <c r="J59" s="18"/>
      <c r="K59" s="18"/>
      <c r="L59" s="18"/>
      <c r="M59" s="111"/>
      <c r="N59" s="4"/>
      <c r="O59" s="4"/>
      <c r="P59" s="43"/>
      <c r="Q59" s="8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14"/>
      <c r="AG59" s="5"/>
      <c r="AJ59" s="5"/>
      <c r="AK59" s="5"/>
      <c r="AO59" s="14"/>
      <c r="AP59" s="5"/>
      <c r="AQ59" s="5"/>
      <c r="AS59" s="5"/>
      <c r="AV59" s="5"/>
      <c r="AW59" s="5"/>
      <c r="AX59" s="5"/>
      <c r="BA59" s="5"/>
      <c r="BB59" s="5"/>
      <c r="BD59" s="5"/>
      <c r="BE59" s="5"/>
      <c r="BG59" s="5"/>
      <c r="BL59" s="5"/>
      <c r="BX59" s="14"/>
      <c r="CG59" s="5"/>
      <c r="CI59" s="5"/>
    </row>
    <row r="60" spans="1:87" x14ac:dyDescent="0.3">
      <c r="A60" s="8"/>
      <c r="B60" s="8"/>
      <c r="F60" s="4"/>
      <c r="G60" s="4"/>
      <c r="H60" s="18"/>
      <c r="I60" s="18"/>
      <c r="J60" s="18"/>
      <c r="K60" s="18"/>
      <c r="L60" s="18"/>
      <c r="M60" s="111"/>
      <c r="N60" s="4"/>
      <c r="O60" s="4"/>
      <c r="P60" s="43"/>
      <c r="Q60" s="8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14"/>
      <c r="AG60" s="5"/>
      <c r="AJ60" s="5"/>
      <c r="AK60" s="5"/>
      <c r="AO60" s="14"/>
      <c r="AP60" s="5"/>
      <c r="AQ60" s="5"/>
      <c r="AS60" s="5"/>
      <c r="AV60" s="5"/>
      <c r="AW60" s="5"/>
      <c r="AX60" s="5"/>
      <c r="BA60" s="5"/>
      <c r="BB60" s="5"/>
      <c r="BD60" s="5"/>
      <c r="BE60" s="5"/>
      <c r="BG60" s="5"/>
      <c r="BL60" s="5"/>
      <c r="BX60" s="14"/>
      <c r="CG60" s="5"/>
      <c r="CI60" s="5"/>
    </row>
    <row r="61" spans="1:87" x14ac:dyDescent="0.3">
      <c r="A61" s="8"/>
      <c r="B61" s="8"/>
      <c r="F61" s="4"/>
      <c r="G61" s="4"/>
      <c r="H61" s="18"/>
      <c r="I61" s="18"/>
      <c r="J61" s="18"/>
      <c r="K61" s="18"/>
      <c r="L61" s="18"/>
      <c r="M61" s="111"/>
      <c r="N61" s="4"/>
      <c r="O61" s="4"/>
      <c r="P61" s="43"/>
      <c r="Q61" s="8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14"/>
      <c r="AG61" s="5"/>
      <c r="AJ61" s="5"/>
      <c r="AK61" s="5"/>
      <c r="AO61" s="14"/>
      <c r="AP61" s="5"/>
      <c r="AQ61" s="5"/>
      <c r="AS61" s="5"/>
      <c r="AV61" s="5"/>
      <c r="AW61" s="5"/>
      <c r="AX61" s="5"/>
      <c r="BA61" s="5"/>
      <c r="BB61" s="5"/>
      <c r="BD61" s="5"/>
      <c r="BE61" s="5"/>
      <c r="BG61" s="5"/>
      <c r="BL61" s="5"/>
      <c r="BX61" s="14"/>
      <c r="CG61" s="5"/>
      <c r="CI61" s="5"/>
    </row>
    <row r="62" spans="1:87" x14ac:dyDescent="0.3">
      <c r="A62" s="8"/>
      <c r="B62" s="8"/>
      <c r="F62" s="4"/>
      <c r="G62" s="4"/>
      <c r="H62" s="18"/>
      <c r="I62" s="18"/>
      <c r="J62" s="18"/>
      <c r="K62" s="18"/>
      <c r="L62" s="18"/>
      <c r="M62" s="111"/>
      <c r="N62" s="4"/>
      <c r="O62" s="4"/>
      <c r="P62" s="43"/>
      <c r="Q62" s="8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14"/>
      <c r="AG62" s="5"/>
      <c r="AJ62" s="5"/>
      <c r="AK62" s="5"/>
      <c r="AO62" s="14"/>
      <c r="AP62" s="5"/>
      <c r="AQ62" s="5"/>
      <c r="AS62" s="5"/>
      <c r="AV62" s="5"/>
      <c r="AW62" s="5"/>
      <c r="AX62" s="5"/>
      <c r="BA62" s="5"/>
      <c r="BB62" s="5"/>
      <c r="BD62" s="5"/>
      <c r="BE62" s="5"/>
      <c r="BG62" s="5"/>
      <c r="BL62" s="5"/>
      <c r="BX62" s="14"/>
      <c r="CG62" s="5"/>
      <c r="CI62" s="5"/>
    </row>
    <row r="63" spans="1:87" x14ac:dyDescent="0.3">
      <c r="A63" s="8"/>
      <c r="B63" s="8"/>
      <c r="F63" s="4"/>
      <c r="G63" s="4"/>
      <c r="H63" s="18"/>
      <c r="I63" s="18"/>
      <c r="J63" s="18"/>
      <c r="K63" s="18"/>
      <c r="L63" s="18"/>
      <c r="M63" s="111"/>
      <c r="N63" s="4"/>
      <c r="O63" s="4"/>
      <c r="P63" s="43"/>
      <c r="Q63" s="8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14"/>
      <c r="AG63" s="5"/>
      <c r="AJ63" s="5"/>
      <c r="AK63" s="5"/>
      <c r="AO63" s="14"/>
      <c r="AP63" s="5"/>
      <c r="AQ63" s="5"/>
      <c r="AS63" s="5"/>
      <c r="AV63" s="5"/>
      <c r="AW63" s="5"/>
      <c r="AX63" s="5"/>
      <c r="BA63" s="5"/>
      <c r="BB63" s="5"/>
      <c r="BD63" s="5"/>
      <c r="BE63" s="5"/>
      <c r="BG63" s="5"/>
      <c r="BL63" s="5"/>
      <c r="BX63" s="14"/>
      <c r="CG63" s="5"/>
      <c r="CI63" s="5"/>
    </row>
    <row r="64" spans="1:87" x14ac:dyDescent="0.3">
      <c r="A64" s="8"/>
      <c r="B64" s="8"/>
      <c r="F64" s="4"/>
      <c r="G64" s="4"/>
      <c r="H64" s="18"/>
      <c r="I64" s="18"/>
      <c r="J64" s="18"/>
      <c r="K64" s="18"/>
      <c r="L64" s="18"/>
      <c r="M64" s="111"/>
      <c r="N64" s="4"/>
      <c r="O64" s="4"/>
      <c r="P64" s="43"/>
      <c r="Q64" s="8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14"/>
      <c r="AG64" s="5"/>
      <c r="AJ64" s="5"/>
      <c r="AK64" s="5"/>
      <c r="AO64" s="14"/>
      <c r="AP64" s="5"/>
      <c r="AQ64" s="5"/>
      <c r="AS64" s="5"/>
      <c r="AV64" s="5"/>
      <c r="AW64" s="5"/>
      <c r="AX64" s="5"/>
      <c r="BA64" s="5"/>
      <c r="BB64" s="5"/>
      <c r="BD64" s="5"/>
      <c r="BE64" s="5"/>
      <c r="BG64" s="5"/>
      <c r="BL64" s="5"/>
      <c r="BX64" s="14"/>
      <c r="CG64" s="5"/>
      <c r="CI64" s="5"/>
    </row>
    <row r="65" spans="1:87" x14ac:dyDescent="0.3">
      <c r="A65" s="8"/>
      <c r="B65" s="8"/>
      <c r="F65" s="4"/>
      <c r="G65" s="4"/>
      <c r="H65" s="18"/>
      <c r="I65" s="18"/>
      <c r="J65" s="18"/>
      <c r="K65" s="18"/>
      <c r="L65" s="18"/>
      <c r="M65" s="111"/>
      <c r="N65" s="4"/>
      <c r="O65" s="4"/>
      <c r="P65" s="43"/>
      <c r="Q65" s="8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14"/>
      <c r="AG65" s="5"/>
      <c r="AJ65" s="5"/>
      <c r="AK65" s="5"/>
      <c r="AO65" s="14"/>
      <c r="AP65" s="5"/>
      <c r="AQ65" s="5"/>
      <c r="AS65" s="5"/>
      <c r="AV65" s="5"/>
      <c r="AW65" s="5"/>
      <c r="AX65" s="5"/>
      <c r="BA65" s="5"/>
      <c r="BB65" s="5"/>
      <c r="BD65" s="5"/>
      <c r="BE65" s="5"/>
      <c r="BG65" s="5"/>
      <c r="BL65" s="5"/>
      <c r="BX65" s="14"/>
      <c r="CG65" s="5"/>
      <c r="CI65" s="5"/>
    </row>
    <row r="66" spans="1:87" x14ac:dyDescent="0.3">
      <c r="A66" s="8"/>
      <c r="B66" s="8"/>
      <c r="F66" s="4"/>
      <c r="G66" s="4"/>
      <c r="H66" s="18"/>
      <c r="I66" s="18"/>
      <c r="J66" s="18"/>
      <c r="K66" s="18"/>
      <c r="L66" s="18"/>
      <c r="M66" s="111"/>
      <c r="N66" s="4"/>
      <c r="O66" s="4"/>
      <c r="P66" s="43"/>
      <c r="Q66" s="8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14"/>
      <c r="AG66" s="5"/>
      <c r="AJ66" s="5"/>
      <c r="AK66" s="5"/>
      <c r="AO66" s="14"/>
      <c r="AP66" s="5"/>
      <c r="AQ66" s="5"/>
      <c r="AS66" s="5"/>
      <c r="AV66" s="5"/>
      <c r="AW66" s="5"/>
      <c r="AX66" s="5"/>
      <c r="BA66" s="5"/>
      <c r="BB66" s="5"/>
      <c r="BD66" s="5"/>
      <c r="BE66" s="5"/>
      <c r="BG66" s="5"/>
      <c r="BL66" s="5"/>
      <c r="BX66" s="14"/>
      <c r="CG66" s="5"/>
      <c r="CI66" s="5"/>
    </row>
    <row r="67" spans="1:87" x14ac:dyDescent="0.3">
      <c r="A67" s="8"/>
      <c r="B67" s="8"/>
      <c r="F67" s="4"/>
      <c r="G67" s="4"/>
      <c r="H67" s="18"/>
      <c r="I67" s="18"/>
      <c r="J67" s="18"/>
      <c r="K67" s="18"/>
      <c r="L67" s="18"/>
      <c r="M67" s="111"/>
      <c r="N67" s="4"/>
      <c r="O67" s="4"/>
      <c r="P67" s="43"/>
      <c r="Q67" s="8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14"/>
      <c r="AG67" s="5"/>
      <c r="AJ67" s="5"/>
      <c r="AK67" s="5"/>
      <c r="AO67" s="14"/>
      <c r="AP67" s="5"/>
      <c r="AQ67" s="5"/>
      <c r="AS67" s="5"/>
      <c r="AV67" s="5"/>
      <c r="AW67" s="5"/>
      <c r="AX67" s="5"/>
      <c r="BA67" s="5"/>
      <c r="BB67" s="5"/>
      <c r="BD67" s="5"/>
      <c r="BE67" s="5"/>
      <c r="BG67" s="5"/>
      <c r="BL67" s="5"/>
      <c r="BX67" s="14"/>
      <c r="CG67" s="5"/>
      <c r="CI67" s="5"/>
    </row>
    <row r="68" spans="1:87" x14ac:dyDescent="0.3">
      <c r="A68" s="8"/>
      <c r="B68" s="8"/>
      <c r="F68" s="4"/>
      <c r="G68" s="4"/>
      <c r="H68" s="18"/>
      <c r="I68" s="18"/>
      <c r="J68" s="18"/>
      <c r="K68" s="18"/>
      <c r="L68" s="18"/>
      <c r="M68" s="111"/>
      <c r="N68" s="4"/>
      <c r="O68" s="4"/>
      <c r="P68" s="43"/>
      <c r="Q68" s="8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14"/>
      <c r="AG68" s="5"/>
      <c r="AJ68" s="5"/>
      <c r="AK68" s="5"/>
      <c r="AO68" s="14"/>
      <c r="AP68" s="5"/>
      <c r="AQ68" s="5"/>
      <c r="AS68" s="5"/>
      <c r="AV68" s="5"/>
      <c r="AW68" s="5"/>
      <c r="AX68" s="5"/>
      <c r="BA68" s="5"/>
      <c r="BB68" s="5"/>
      <c r="BD68" s="5"/>
      <c r="BE68" s="5"/>
      <c r="BG68" s="5"/>
      <c r="BL68" s="5"/>
      <c r="BX68" s="14"/>
      <c r="CG68" s="5"/>
      <c r="CI68" s="5"/>
    </row>
    <row r="69" spans="1:87" x14ac:dyDescent="0.3">
      <c r="A69" s="8"/>
      <c r="B69" s="8"/>
      <c r="F69" s="4"/>
      <c r="G69" s="4"/>
      <c r="H69" s="18"/>
      <c r="I69" s="18"/>
      <c r="J69" s="18"/>
      <c r="K69" s="18"/>
      <c r="L69" s="18"/>
      <c r="M69" s="111"/>
      <c r="N69" s="4"/>
      <c r="O69" s="4"/>
      <c r="P69" s="43"/>
      <c r="Q69" s="8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14"/>
      <c r="AG69" s="5"/>
      <c r="AJ69" s="5"/>
      <c r="AK69" s="5"/>
      <c r="AO69" s="14"/>
      <c r="AP69" s="5"/>
      <c r="AQ69" s="5"/>
      <c r="AS69" s="5"/>
      <c r="AV69" s="5"/>
      <c r="AW69" s="5"/>
      <c r="AX69" s="5"/>
      <c r="BA69" s="5"/>
      <c r="BB69" s="5"/>
      <c r="BD69" s="5"/>
      <c r="BE69" s="5"/>
      <c r="BG69" s="5"/>
      <c r="BL69" s="5"/>
      <c r="BX69" s="14"/>
      <c r="CG69" s="5"/>
      <c r="CI69" s="5"/>
    </row>
    <row r="70" spans="1:87" x14ac:dyDescent="0.3">
      <c r="A70" s="8"/>
      <c r="B70" s="8"/>
      <c r="F70" s="4"/>
      <c r="G70" s="4"/>
      <c r="H70" s="18"/>
      <c r="I70" s="18"/>
      <c r="J70" s="18"/>
      <c r="K70" s="18"/>
      <c r="L70" s="18"/>
      <c r="M70" s="111"/>
      <c r="N70" s="4"/>
      <c r="O70" s="4"/>
      <c r="P70" s="43"/>
      <c r="Q70" s="8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14"/>
      <c r="AG70" s="5"/>
      <c r="AJ70" s="5"/>
      <c r="AK70" s="5"/>
      <c r="AO70" s="14"/>
      <c r="AP70" s="5"/>
      <c r="AQ70" s="5"/>
      <c r="AS70" s="5"/>
      <c r="AV70" s="5"/>
      <c r="AW70" s="5"/>
      <c r="AX70" s="5"/>
      <c r="BA70" s="5"/>
      <c r="BB70" s="5"/>
      <c r="BD70" s="5"/>
      <c r="BE70" s="5"/>
      <c r="BG70" s="5"/>
      <c r="BL70" s="5"/>
      <c r="BX70" s="14"/>
      <c r="CG70" s="5"/>
      <c r="CI70" s="5"/>
    </row>
    <row r="71" spans="1:87" x14ac:dyDescent="0.3">
      <c r="A71" s="8"/>
      <c r="B71" s="8"/>
      <c r="D71" s="4"/>
      <c r="F71" s="4"/>
      <c r="G71" s="4"/>
      <c r="H71" s="18"/>
      <c r="I71" s="18"/>
      <c r="J71" s="18"/>
      <c r="K71" s="18"/>
      <c r="L71" s="18"/>
      <c r="M71" s="111"/>
      <c r="N71" s="4"/>
      <c r="O71" s="4"/>
      <c r="P71" s="43"/>
      <c r="Q71" s="8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14"/>
      <c r="AG71" s="5"/>
      <c r="AJ71" s="5"/>
      <c r="AK71" s="5"/>
      <c r="AO71" s="14"/>
      <c r="AP71" s="5"/>
      <c r="AQ71" s="5"/>
      <c r="AS71" s="5"/>
      <c r="AV71" s="5"/>
      <c r="AW71" s="5"/>
      <c r="AX71" s="5"/>
      <c r="BA71" s="5"/>
      <c r="BB71" s="5"/>
      <c r="BD71" s="5"/>
      <c r="BE71" s="5"/>
      <c r="BG71" s="5"/>
      <c r="BL71" s="5"/>
      <c r="BX71" s="14"/>
      <c r="CG71" s="5"/>
      <c r="CI71" s="5"/>
    </row>
    <row r="72" spans="1:87" x14ac:dyDescent="0.3">
      <c r="A72" s="8"/>
      <c r="B72" s="8"/>
      <c r="D72" s="4"/>
      <c r="F72" s="4"/>
      <c r="G72" s="4"/>
      <c r="H72" s="18"/>
      <c r="I72" s="18"/>
      <c r="J72" s="18"/>
      <c r="K72" s="18"/>
      <c r="L72" s="18"/>
      <c r="M72" s="111"/>
      <c r="N72" s="4"/>
      <c r="O72" s="4"/>
      <c r="P72" s="43"/>
      <c r="Q72" s="8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14"/>
      <c r="AG72" s="5"/>
      <c r="AJ72" s="5"/>
      <c r="AK72" s="5"/>
      <c r="AO72" s="14"/>
      <c r="AP72" s="5"/>
      <c r="AQ72" s="5"/>
      <c r="AS72" s="5"/>
      <c r="AV72" s="5"/>
      <c r="AW72" s="5"/>
      <c r="AX72" s="5"/>
      <c r="BA72" s="5"/>
      <c r="BB72" s="5"/>
      <c r="BD72" s="5"/>
      <c r="BE72" s="5"/>
      <c r="BG72" s="5"/>
      <c r="BL72" s="5"/>
      <c r="BX72" s="14"/>
      <c r="CG72" s="5"/>
      <c r="CI72" s="5"/>
    </row>
    <row r="73" spans="1:87" x14ac:dyDescent="0.3">
      <c r="A73" s="8"/>
      <c r="B73" s="8"/>
      <c r="D73" s="4"/>
      <c r="F73" s="4"/>
      <c r="G73" s="4"/>
      <c r="H73" s="18"/>
      <c r="I73" s="18"/>
      <c r="J73" s="18"/>
      <c r="K73" s="18"/>
      <c r="L73" s="18"/>
      <c r="M73" s="111"/>
      <c r="N73" s="4"/>
      <c r="O73" s="4"/>
      <c r="P73" s="43"/>
      <c r="Q73" s="8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14"/>
      <c r="AG73" s="5"/>
      <c r="AJ73" s="5"/>
      <c r="AK73" s="5"/>
      <c r="AO73" s="14"/>
      <c r="AP73" s="5"/>
      <c r="AQ73" s="5"/>
      <c r="AS73" s="5"/>
      <c r="AV73" s="5"/>
      <c r="AW73" s="5"/>
      <c r="AX73" s="5"/>
      <c r="BA73" s="5"/>
      <c r="BB73" s="5"/>
      <c r="BD73" s="5"/>
      <c r="BE73" s="5"/>
      <c r="BG73" s="5"/>
      <c r="BL73" s="5"/>
      <c r="BX73" s="14"/>
      <c r="CG73" s="5"/>
      <c r="CI73" s="5"/>
    </row>
    <row r="74" spans="1:87" x14ac:dyDescent="0.3">
      <c r="A74" s="8"/>
      <c r="B74" s="8"/>
      <c r="D74" s="4"/>
      <c r="F74" s="4"/>
      <c r="G74" s="4"/>
      <c r="H74" s="18"/>
      <c r="I74" s="18"/>
      <c r="J74" s="18"/>
      <c r="K74" s="18"/>
      <c r="L74" s="18"/>
      <c r="M74" s="111"/>
      <c r="N74" s="4"/>
      <c r="O74" s="4"/>
      <c r="P74" s="43"/>
      <c r="Q74" s="8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14"/>
      <c r="AG74" s="5"/>
      <c r="AJ74" s="5"/>
      <c r="AK74" s="5"/>
      <c r="AO74" s="14"/>
      <c r="AP74" s="5"/>
      <c r="AQ74" s="5"/>
      <c r="AS74" s="5"/>
      <c r="AV74" s="5"/>
      <c r="AW74" s="5"/>
      <c r="AX74" s="5"/>
      <c r="BA74" s="5"/>
      <c r="BB74" s="5"/>
      <c r="BD74" s="5"/>
      <c r="BE74" s="5"/>
      <c r="BG74" s="5"/>
      <c r="BL74" s="5"/>
      <c r="BX74" s="14"/>
      <c r="CG74" s="5"/>
      <c r="CI74" s="5"/>
    </row>
    <row r="75" spans="1:87" x14ac:dyDescent="0.3">
      <c r="A75" s="8"/>
      <c r="B75" s="8"/>
      <c r="D75" s="4"/>
      <c r="F75" s="4"/>
      <c r="G75" s="4"/>
      <c r="H75" s="18"/>
      <c r="I75" s="18"/>
      <c r="J75" s="18"/>
      <c r="K75" s="18"/>
      <c r="L75" s="18"/>
      <c r="M75" s="111"/>
      <c r="N75" s="4"/>
      <c r="O75" s="4"/>
      <c r="P75" s="43"/>
      <c r="Q75" s="8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14"/>
      <c r="AG75" s="5"/>
      <c r="AJ75" s="5"/>
      <c r="AK75" s="5"/>
      <c r="AO75" s="14"/>
      <c r="AP75" s="5"/>
      <c r="AQ75" s="5"/>
      <c r="AS75" s="5"/>
      <c r="AV75" s="5"/>
      <c r="AW75" s="5"/>
      <c r="AX75" s="5"/>
      <c r="BA75" s="5"/>
      <c r="BB75" s="5"/>
      <c r="BD75" s="5"/>
      <c r="BE75" s="5"/>
      <c r="BG75" s="5"/>
      <c r="BL75" s="5"/>
      <c r="BX75" s="14"/>
      <c r="CG75" s="5"/>
      <c r="CI75" s="5"/>
    </row>
    <row r="76" spans="1:87" x14ac:dyDescent="0.3">
      <c r="A76" s="8"/>
      <c r="B76" s="8"/>
      <c r="D76" s="4"/>
      <c r="F76" s="4"/>
      <c r="G76" s="4"/>
      <c r="H76" s="18"/>
      <c r="I76" s="18"/>
      <c r="J76" s="18"/>
      <c r="K76" s="18"/>
      <c r="L76" s="18"/>
      <c r="M76" s="111"/>
      <c r="N76" s="4"/>
      <c r="O76" s="4"/>
      <c r="P76" s="43"/>
      <c r="Q76" s="8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14"/>
      <c r="AG76" s="5"/>
      <c r="AJ76" s="5"/>
      <c r="AK76" s="5"/>
      <c r="AO76" s="14"/>
      <c r="AP76" s="5"/>
      <c r="AQ76" s="5"/>
      <c r="AS76" s="5"/>
      <c r="AV76" s="5"/>
      <c r="AW76" s="5"/>
      <c r="AX76" s="5"/>
      <c r="BA76" s="5"/>
      <c r="BB76" s="5"/>
      <c r="BD76" s="5"/>
      <c r="BE76" s="5"/>
      <c r="BG76" s="5"/>
      <c r="BL76" s="5"/>
      <c r="BX76" s="14"/>
      <c r="CG76" s="5"/>
      <c r="CI76" s="5"/>
    </row>
    <row r="77" spans="1:87" x14ac:dyDescent="0.3">
      <c r="A77" s="8"/>
      <c r="B77" s="8"/>
      <c r="D77" s="4"/>
      <c r="F77" s="4"/>
      <c r="G77" s="4"/>
      <c r="H77" s="18"/>
      <c r="I77" s="18"/>
      <c r="J77" s="18"/>
      <c r="K77" s="18"/>
      <c r="L77" s="18"/>
      <c r="M77" s="111"/>
      <c r="N77" s="4"/>
      <c r="O77" s="4"/>
      <c r="P77" s="43"/>
      <c r="Q77" s="8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14"/>
      <c r="AG77" s="5"/>
      <c r="AJ77" s="5"/>
      <c r="AK77" s="5"/>
      <c r="AO77" s="14"/>
      <c r="AP77" s="5"/>
      <c r="AQ77" s="5"/>
      <c r="AS77" s="5"/>
      <c r="AV77" s="5"/>
      <c r="AW77" s="5"/>
      <c r="AX77" s="5"/>
      <c r="BA77" s="5"/>
      <c r="BB77" s="5"/>
      <c r="BD77" s="5"/>
      <c r="BE77" s="5"/>
      <c r="BG77" s="5"/>
      <c r="BL77" s="5"/>
      <c r="BX77" s="14"/>
      <c r="CG77" s="5"/>
      <c r="CI77" s="5"/>
    </row>
    <row r="78" spans="1:87" x14ac:dyDescent="0.3">
      <c r="A78" s="8"/>
      <c r="B78" s="8"/>
      <c r="D78" s="4"/>
      <c r="F78" s="4"/>
      <c r="G78" s="4"/>
      <c r="H78" s="18"/>
      <c r="I78" s="18"/>
      <c r="J78" s="18"/>
      <c r="K78" s="18"/>
      <c r="L78" s="18"/>
      <c r="M78" s="111"/>
      <c r="N78" s="4"/>
      <c r="O78" s="4"/>
      <c r="P78" s="43"/>
      <c r="Q78" s="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14"/>
      <c r="AG78" s="5"/>
      <c r="AJ78" s="5"/>
      <c r="AK78" s="5"/>
      <c r="AO78" s="14"/>
      <c r="AP78" s="5"/>
      <c r="AQ78" s="5"/>
      <c r="AS78" s="5"/>
      <c r="AV78" s="5"/>
      <c r="AW78" s="5"/>
      <c r="AX78" s="5"/>
      <c r="BA78" s="5"/>
      <c r="BB78" s="5"/>
      <c r="BD78" s="5"/>
      <c r="BE78" s="5"/>
      <c r="BG78" s="5"/>
      <c r="BL78" s="5"/>
      <c r="BX78" s="14"/>
      <c r="CG78" s="5"/>
      <c r="CI78" s="5"/>
    </row>
    <row r="79" spans="1:87" x14ac:dyDescent="0.3">
      <c r="A79" s="8"/>
      <c r="B79" s="8"/>
      <c r="D79" s="4"/>
      <c r="F79" s="4"/>
      <c r="G79" s="4"/>
      <c r="H79" s="18"/>
      <c r="I79" s="18"/>
      <c r="J79" s="18"/>
      <c r="K79" s="18"/>
      <c r="L79" s="18"/>
      <c r="M79" s="111"/>
      <c r="N79" s="4"/>
      <c r="O79" s="4"/>
      <c r="P79" s="43"/>
      <c r="Q79" s="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14"/>
      <c r="AG79" s="5"/>
      <c r="AJ79" s="5"/>
      <c r="AK79" s="5"/>
      <c r="AO79" s="14"/>
      <c r="AP79" s="5"/>
      <c r="AQ79" s="5"/>
      <c r="AS79" s="5"/>
      <c r="AV79" s="5"/>
      <c r="AW79" s="5"/>
      <c r="AX79" s="5"/>
      <c r="BA79" s="5"/>
      <c r="BB79" s="5"/>
      <c r="BD79" s="5"/>
      <c r="BE79" s="5"/>
      <c r="BG79" s="5"/>
      <c r="BL79" s="5"/>
      <c r="BX79" s="14"/>
      <c r="CG79" s="5"/>
      <c r="CI79" s="5"/>
    </row>
    <row r="80" spans="1:87" x14ac:dyDescent="0.3">
      <c r="A80" s="8"/>
      <c r="B80" s="8"/>
      <c r="D80" s="4"/>
      <c r="F80" s="4"/>
      <c r="G80" s="4"/>
      <c r="H80" s="18"/>
      <c r="I80" s="18"/>
      <c r="J80" s="18"/>
      <c r="K80" s="18"/>
      <c r="L80" s="18"/>
      <c r="M80" s="111"/>
      <c r="N80" s="4"/>
      <c r="O80" s="4"/>
      <c r="P80" s="43"/>
      <c r="Q80" s="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14"/>
      <c r="AG80" s="5"/>
      <c r="AJ80" s="5"/>
      <c r="AK80" s="5"/>
      <c r="AO80" s="14"/>
      <c r="AP80" s="5"/>
      <c r="AQ80" s="5"/>
      <c r="AS80" s="5"/>
      <c r="AV80" s="5"/>
      <c r="AW80" s="5"/>
      <c r="AX80" s="5"/>
      <c r="BA80" s="5"/>
      <c r="BB80" s="5"/>
      <c r="BD80" s="5"/>
      <c r="BE80" s="5"/>
      <c r="BG80" s="5"/>
      <c r="BL80" s="5"/>
      <c r="BX80" s="14"/>
      <c r="CG80" s="5"/>
      <c r="CI80" s="5"/>
    </row>
    <row r="81" spans="1:87" x14ac:dyDescent="0.3">
      <c r="A81" s="8"/>
      <c r="B81" s="8"/>
      <c r="D81" s="4"/>
      <c r="F81" s="4"/>
      <c r="G81" s="4"/>
      <c r="H81" s="18"/>
      <c r="I81" s="18"/>
      <c r="J81" s="18"/>
      <c r="K81" s="18"/>
      <c r="L81" s="18"/>
      <c r="M81" s="111"/>
      <c r="N81" s="4"/>
      <c r="O81" s="4"/>
      <c r="P81" s="43"/>
      <c r="Q81" s="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14"/>
      <c r="AG81" s="5"/>
      <c r="AJ81" s="5"/>
      <c r="AK81" s="5"/>
      <c r="AO81" s="14"/>
      <c r="AP81" s="5"/>
      <c r="AQ81" s="5"/>
      <c r="AS81" s="5"/>
      <c r="AV81" s="5"/>
      <c r="AW81" s="5"/>
      <c r="AX81" s="5"/>
      <c r="BA81" s="5"/>
      <c r="BB81" s="5"/>
      <c r="BD81" s="5"/>
      <c r="BE81" s="5"/>
      <c r="BG81" s="5"/>
      <c r="BL81" s="5"/>
      <c r="BX81" s="14"/>
      <c r="CG81" s="5"/>
      <c r="CI81" s="5"/>
    </row>
    <row r="82" spans="1:87" x14ac:dyDescent="0.3">
      <c r="A82" s="8"/>
      <c r="B82" s="8"/>
      <c r="D82" s="4"/>
      <c r="F82" s="4"/>
      <c r="G82" s="4"/>
      <c r="H82" s="18"/>
      <c r="I82" s="18"/>
      <c r="J82" s="18"/>
      <c r="K82" s="18"/>
      <c r="L82" s="18"/>
      <c r="M82" s="111"/>
      <c r="N82" s="4"/>
      <c r="O82" s="4"/>
      <c r="P82" s="43"/>
      <c r="Q82" s="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14"/>
      <c r="AG82" s="5"/>
      <c r="AJ82" s="5"/>
      <c r="AK82" s="5"/>
      <c r="AO82" s="14"/>
      <c r="AP82" s="5"/>
      <c r="AQ82" s="5"/>
      <c r="AS82" s="5"/>
      <c r="AV82" s="5"/>
      <c r="AW82" s="5"/>
      <c r="AX82" s="5"/>
      <c r="BA82" s="5"/>
      <c r="BB82" s="5"/>
      <c r="BD82" s="5"/>
      <c r="BE82" s="5"/>
      <c r="BG82" s="5"/>
      <c r="BL82" s="5"/>
      <c r="BX82" s="14"/>
      <c r="CG82" s="5"/>
      <c r="CI82" s="5"/>
    </row>
    <row r="83" spans="1:87" x14ac:dyDescent="0.3">
      <c r="A83" s="8"/>
      <c r="B83" s="8"/>
      <c r="D83" s="4"/>
      <c r="F83" s="4"/>
      <c r="G83" s="4"/>
      <c r="H83" s="18"/>
      <c r="I83" s="18"/>
      <c r="J83" s="18"/>
      <c r="K83" s="18"/>
      <c r="L83" s="18"/>
      <c r="M83" s="111"/>
      <c r="N83" s="4"/>
      <c r="O83" s="4"/>
      <c r="P83" s="43"/>
      <c r="Q83" s="8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14"/>
      <c r="AG83" s="5"/>
      <c r="AJ83" s="5"/>
      <c r="AK83" s="5"/>
      <c r="AO83" s="14"/>
      <c r="AP83" s="5"/>
      <c r="AQ83" s="5"/>
      <c r="AS83" s="5"/>
      <c r="AV83" s="5"/>
      <c r="AW83" s="5"/>
      <c r="AX83" s="5"/>
      <c r="BA83" s="5"/>
      <c r="BB83" s="5"/>
      <c r="BD83" s="5"/>
      <c r="BE83" s="5"/>
      <c r="BG83" s="5"/>
      <c r="BL83" s="5"/>
      <c r="BX83" s="14"/>
      <c r="CG83" s="5"/>
      <c r="CI83" s="5"/>
    </row>
    <row r="84" spans="1:87" x14ac:dyDescent="0.3">
      <c r="A84" s="8"/>
      <c r="B84" s="8"/>
      <c r="D84" s="4"/>
      <c r="F84" s="4"/>
      <c r="G84" s="4"/>
      <c r="H84" s="18"/>
      <c r="I84" s="18"/>
      <c r="J84" s="18"/>
      <c r="K84" s="18"/>
      <c r="L84" s="18"/>
      <c r="M84" s="111"/>
      <c r="N84" s="4"/>
      <c r="O84" s="4"/>
      <c r="P84" s="43"/>
      <c r="Q84" s="8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14"/>
      <c r="AG84" s="5"/>
      <c r="AJ84" s="5"/>
      <c r="AK84" s="5"/>
      <c r="AO84" s="14"/>
      <c r="AP84" s="5"/>
      <c r="AQ84" s="5"/>
      <c r="AS84" s="5"/>
      <c r="AV84" s="5"/>
      <c r="AW84" s="5"/>
      <c r="AX84" s="5"/>
      <c r="BA84" s="5"/>
      <c r="BB84" s="5"/>
      <c r="BD84" s="5"/>
      <c r="BE84" s="5"/>
      <c r="BG84" s="5"/>
      <c r="BL84" s="5"/>
      <c r="BX84" s="14"/>
      <c r="CG84" s="5"/>
      <c r="CI84" s="5"/>
    </row>
    <row r="85" spans="1:87" x14ac:dyDescent="0.3">
      <c r="A85" s="8"/>
      <c r="B85" s="8"/>
      <c r="D85" s="4"/>
      <c r="F85" s="4"/>
      <c r="G85" s="4"/>
      <c r="H85" s="18"/>
      <c r="I85" s="18"/>
      <c r="J85" s="18"/>
      <c r="K85" s="18"/>
      <c r="L85" s="18"/>
      <c r="M85" s="111"/>
      <c r="N85" s="4"/>
      <c r="O85" s="4"/>
      <c r="P85" s="43"/>
      <c r="Q85" s="8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14"/>
      <c r="AG85" s="5"/>
      <c r="AJ85" s="5"/>
      <c r="AK85" s="5"/>
      <c r="AO85" s="14"/>
      <c r="AP85" s="5"/>
      <c r="AQ85" s="5"/>
      <c r="AS85" s="5"/>
      <c r="AV85" s="5"/>
      <c r="AW85" s="5"/>
      <c r="AX85" s="5"/>
      <c r="BA85" s="5"/>
      <c r="BB85" s="5"/>
      <c r="BD85" s="5"/>
      <c r="BE85" s="5"/>
      <c r="BG85" s="5"/>
      <c r="BL85" s="5"/>
      <c r="BX85" s="14"/>
      <c r="CG85" s="5"/>
      <c r="CI85" s="5"/>
    </row>
    <row r="86" spans="1:87" x14ac:dyDescent="0.3">
      <c r="A86" s="8"/>
      <c r="B86" s="8"/>
      <c r="D86" s="4"/>
      <c r="F86" s="4"/>
      <c r="G86" s="4"/>
      <c r="H86" s="18"/>
      <c r="I86" s="18"/>
      <c r="J86" s="18"/>
      <c r="K86" s="18"/>
      <c r="L86" s="18"/>
      <c r="M86" s="111"/>
      <c r="N86" s="4"/>
      <c r="O86" s="4"/>
      <c r="P86" s="43"/>
      <c r="Q86" s="8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14"/>
      <c r="AG86" s="5"/>
      <c r="AJ86" s="5"/>
      <c r="AK86" s="5"/>
      <c r="AO86" s="14"/>
      <c r="AP86" s="5"/>
      <c r="AQ86" s="5"/>
      <c r="AS86" s="5"/>
      <c r="AV86" s="5"/>
      <c r="AW86" s="5"/>
      <c r="AX86" s="5"/>
      <c r="BA86" s="5"/>
      <c r="BB86" s="5"/>
      <c r="BD86" s="5"/>
      <c r="BE86" s="5"/>
      <c r="BG86" s="5"/>
      <c r="BL86" s="5"/>
      <c r="BX86" s="14"/>
      <c r="CG86" s="5"/>
      <c r="CI86" s="5"/>
    </row>
    <row r="87" spans="1:87" x14ac:dyDescent="0.3">
      <c r="A87" s="8"/>
      <c r="B87" s="8"/>
      <c r="D87" s="4"/>
      <c r="F87" s="4"/>
      <c r="G87" s="4"/>
      <c r="H87" s="18"/>
      <c r="I87" s="18"/>
      <c r="J87" s="18"/>
      <c r="K87" s="18"/>
      <c r="L87" s="18"/>
      <c r="M87" s="111"/>
      <c r="N87" s="4"/>
      <c r="O87" s="4"/>
      <c r="P87" s="43"/>
      <c r="Q87" s="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14"/>
      <c r="AG87" s="5"/>
      <c r="AJ87" s="5"/>
      <c r="AK87" s="5"/>
      <c r="AO87" s="14"/>
      <c r="AP87" s="5"/>
      <c r="AQ87" s="5"/>
      <c r="AS87" s="5"/>
      <c r="AV87" s="5"/>
      <c r="AW87" s="5"/>
      <c r="AX87" s="5"/>
      <c r="BA87" s="5"/>
      <c r="BB87" s="5"/>
      <c r="BD87" s="5"/>
      <c r="BE87" s="5"/>
      <c r="BG87" s="5"/>
      <c r="BL87" s="5"/>
      <c r="BX87" s="14"/>
      <c r="CG87" s="5"/>
      <c r="CI87" s="5"/>
    </row>
    <row r="88" spans="1:87" x14ac:dyDescent="0.3">
      <c r="A88" s="8"/>
      <c r="B88" s="8"/>
      <c r="D88" s="4"/>
      <c r="F88" s="4"/>
      <c r="G88" s="4"/>
      <c r="H88" s="18"/>
      <c r="I88" s="18"/>
      <c r="J88" s="18"/>
      <c r="K88" s="18"/>
      <c r="L88" s="18"/>
      <c r="M88" s="111"/>
      <c r="N88" s="4"/>
      <c r="O88" s="4"/>
      <c r="P88" s="43"/>
      <c r="Q88" s="8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14"/>
      <c r="AG88" s="5"/>
      <c r="AJ88" s="5"/>
      <c r="AK88" s="5"/>
      <c r="AO88" s="14"/>
      <c r="AP88" s="5"/>
      <c r="AQ88" s="5"/>
      <c r="AS88" s="5"/>
      <c r="AV88" s="5"/>
      <c r="AW88" s="5"/>
      <c r="AX88" s="5"/>
      <c r="BA88" s="5"/>
      <c r="BB88" s="5"/>
      <c r="BD88" s="5"/>
      <c r="BE88" s="5"/>
      <c r="BG88" s="5"/>
      <c r="BL88" s="5"/>
      <c r="BX88" s="14"/>
      <c r="CG88" s="5"/>
      <c r="CI88" s="5"/>
    </row>
    <row r="89" spans="1:87" x14ac:dyDescent="0.3">
      <c r="A89" s="8"/>
      <c r="B89" s="8"/>
      <c r="D89" s="4"/>
      <c r="F89" s="4"/>
      <c r="G89" s="4"/>
      <c r="H89" s="18"/>
      <c r="I89" s="18"/>
      <c r="J89" s="18"/>
      <c r="K89" s="18"/>
      <c r="L89" s="18"/>
      <c r="M89" s="111"/>
      <c r="N89" s="4"/>
      <c r="O89" s="4"/>
      <c r="P89" s="43"/>
      <c r="Q89" s="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14"/>
      <c r="AG89" s="5"/>
      <c r="AJ89" s="5"/>
      <c r="AK89" s="5"/>
      <c r="AO89" s="14"/>
      <c r="AP89" s="5"/>
      <c r="AQ89" s="5"/>
      <c r="AS89" s="5"/>
      <c r="AV89" s="5"/>
      <c r="AW89" s="5"/>
      <c r="AX89" s="5"/>
      <c r="BA89" s="5"/>
      <c r="BB89" s="5"/>
      <c r="BD89" s="5"/>
      <c r="BE89" s="5"/>
      <c r="BG89" s="5"/>
      <c r="BL89" s="5"/>
      <c r="BX89" s="14"/>
      <c r="CG89" s="5"/>
      <c r="CI89" s="5"/>
    </row>
    <row r="90" spans="1:87" x14ac:dyDescent="0.3">
      <c r="A90" s="8"/>
      <c r="B90" s="8"/>
      <c r="D90" s="4"/>
      <c r="F90" s="4"/>
      <c r="G90" s="4"/>
      <c r="H90" s="18"/>
      <c r="I90" s="18"/>
      <c r="J90" s="18"/>
      <c r="K90" s="18"/>
      <c r="L90" s="18"/>
      <c r="M90" s="111"/>
      <c r="N90" s="4"/>
      <c r="O90" s="4"/>
      <c r="P90" s="43"/>
      <c r="Q90" s="8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14"/>
      <c r="AG90" s="5"/>
      <c r="AJ90" s="5"/>
      <c r="AK90" s="5"/>
      <c r="AO90" s="14"/>
      <c r="AP90" s="5"/>
      <c r="AQ90" s="5"/>
      <c r="AS90" s="5"/>
      <c r="AV90" s="5"/>
      <c r="AW90" s="5"/>
      <c r="AX90" s="5"/>
      <c r="BA90" s="5"/>
      <c r="BB90" s="5"/>
      <c r="BD90" s="5"/>
      <c r="BE90" s="5"/>
      <c r="BG90" s="5"/>
      <c r="BL90" s="5"/>
      <c r="BX90" s="14"/>
      <c r="CG90" s="5"/>
      <c r="CI90" s="5"/>
    </row>
    <row r="91" spans="1:87" x14ac:dyDescent="0.3">
      <c r="A91" s="8"/>
      <c r="B91" s="8"/>
      <c r="D91" s="4"/>
      <c r="F91" s="4"/>
      <c r="G91" s="4"/>
      <c r="H91" s="18"/>
      <c r="I91" s="18"/>
      <c r="J91" s="18"/>
      <c r="K91" s="18"/>
      <c r="L91" s="18"/>
      <c r="M91" s="111"/>
      <c r="N91" s="4"/>
      <c r="O91" s="4"/>
      <c r="P91" s="43"/>
      <c r="Q91" s="8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14"/>
      <c r="AG91" s="5"/>
      <c r="AJ91" s="5"/>
      <c r="AK91" s="5"/>
      <c r="AO91" s="14"/>
      <c r="AP91" s="5"/>
      <c r="AQ91" s="5"/>
      <c r="AS91" s="5"/>
      <c r="AV91" s="5"/>
      <c r="AW91" s="5"/>
      <c r="AX91" s="5"/>
      <c r="BA91" s="5"/>
      <c r="BB91" s="5"/>
      <c r="BD91" s="5"/>
      <c r="BE91" s="5"/>
      <c r="BG91" s="5"/>
      <c r="BL91" s="5"/>
      <c r="BX91" s="14"/>
      <c r="CG91" s="5"/>
      <c r="CI91" s="5"/>
    </row>
    <row r="92" spans="1:87" x14ac:dyDescent="0.3">
      <c r="A92" s="8"/>
      <c r="B92" s="8"/>
      <c r="D92" s="4"/>
      <c r="F92" s="4"/>
      <c r="G92" s="4"/>
      <c r="H92" s="18"/>
      <c r="I92" s="18"/>
      <c r="J92" s="18"/>
      <c r="K92" s="18"/>
      <c r="L92" s="18"/>
      <c r="M92" s="111"/>
      <c r="N92" s="4"/>
      <c r="O92" s="4"/>
      <c r="P92" s="43"/>
      <c r="Q92" s="8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14"/>
      <c r="AG92" s="5"/>
      <c r="AJ92" s="5"/>
      <c r="AK92" s="5"/>
      <c r="AO92" s="14"/>
      <c r="AP92" s="5"/>
      <c r="AQ92" s="5"/>
      <c r="AS92" s="5"/>
      <c r="AV92" s="5"/>
      <c r="AW92" s="5"/>
      <c r="AX92" s="5"/>
      <c r="BA92" s="5"/>
      <c r="BB92" s="5"/>
      <c r="BD92" s="5"/>
      <c r="BE92" s="5"/>
      <c r="BG92" s="5"/>
      <c r="BL92" s="5"/>
      <c r="BX92" s="14"/>
      <c r="CG92" s="5"/>
      <c r="CI92" s="5"/>
    </row>
    <row r="93" spans="1:87" x14ac:dyDescent="0.3">
      <c r="A93" s="8"/>
      <c r="B93" s="8"/>
      <c r="D93" s="4"/>
      <c r="F93" s="4"/>
      <c r="G93" s="4"/>
      <c r="H93" s="18"/>
      <c r="I93" s="18"/>
      <c r="J93" s="18"/>
      <c r="K93" s="18"/>
      <c r="L93" s="18"/>
      <c r="M93" s="111"/>
      <c r="N93" s="4"/>
      <c r="O93" s="4"/>
      <c r="P93" s="43"/>
      <c r="Q93" s="8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14"/>
      <c r="AG93" s="5"/>
      <c r="AJ93" s="5"/>
      <c r="AK93" s="5"/>
      <c r="AO93" s="14"/>
      <c r="AP93" s="5"/>
      <c r="AQ93" s="5"/>
      <c r="AS93" s="5"/>
      <c r="AV93" s="5"/>
      <c r="AW93" s="5"/>
      <c r="AX93" s="5"/>
      <c r="BA93" s="5"/>
      <c r="BB93" s="5"/>
      <c r="BD93" s="5"/>
      <c r="BE93" s="5"/>
      <c r="BG93" s="5"/>
      <c r="BL93" s="5"/>
      <c r="BX93" s="14"/>
      <c r="CG93" s="5"/>
      <c r="CI93" s="5"/>
    </row>
    <row r="94" spans="1:87" x14ac:dyDescent="0.3">
      <c r="A94" s="8"/>
      <c r="B94" s="8"/>
      <c r="D94" s="4"/>
      <c r="F94" s="4"/>
      <c r="G94" s="4"/>
      <c r="H94" s="18"/>
      <c r="I94" s="18"/>
      <c r="J94" s="18"/>
      <c r="K94" s="18"/>
      <c r="L94" s="18"/>
      <c r="M94" s="111"/>
      <c r="N94" s="4"/>
      <c r="O94" s="4"/>
      <c r="P94" s="43"/>
      <c r="Q94" s="8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14"/>
      <c r="AG94" s="5"/>
      <c r="AJ94" s="5"/>
      <c r="AK94" s="5"/>
      <c r="AO94" s="14"/>
      <c r="AP94" s="5"/>
      <c r="AQ94" s="5"/>
      <c r="AS94" s="5"/>
      <c r="AV94" s="5"/>
      <c r="AW94" s="5"/>
      <c r="AX94" s="5"/>
      <c r="BA94" s="5"/>
      <c r="BB94" s="5"/>
      <c r="BD94" s="5"/>
      <c r="BE94" s="5"/>
      <c r="BG94" s="5"/>
      <c r="BL94" s="5"/>
      <c r="BX94" s="14"/>
      <c r="CG94" s="5"/>
      <c r="CI94" s="5"/>
    </row>
    <row r="95" spans="1:87" x14ac:dyDescent="0.3">
      <c r="A95" s="8"/>
      <c r="B95" s="8"/>
      <c r="D95" s="4"/>
      <c r="F95" s="4"/>
      <c r="G95" s="4"/>
      <c r="H95" s="18"/>
      <c r="I95" s="18"/>
      <c r="J95" s="18"/>
      <c r="K95" s="18"/>
      <c r="L95" s="18"/>
      <c r="M95" s="111"/>
      <c r="N95" s="4"/>
      <c r="O95" s="4"/>
      <c r="P95" s="43"/>
      <c r="Q95" s="8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14"/>
      <c r="AG95" s="5"/>
      <c r="AJ95" s="5"/>
      <c r="AK95" s="5"/>
      <c r="AO95" s="14"/>
      <c r="AP95" s="5"/>
      <c r="AQ95" s="5"/>
      <c r="AS95" s="5"/>
      <c r="AV95" s="5"/>
      <c r="AW95" s="5"/>
      <c r="AX95" s="5"/>
      <c r="BA95" s="5"/>
      <c r="BB95" s="5"/>
      <c r="BD95" s="5"/>
      <c r="BE95" s="5"/>
      <c r="BG95" s="5"/>
      <c r="BL95" s="5"/>
      <c r="BX95" s="14"/>
      <c r="CG95" s="5"/>
      <c r="CI95" s="5"/>
    </row>
    <row r="96" spans="1:87" x14ac:dyDescent="0.3">
      <c r="A96" s="8"/>
      <c r="B96" s="8"/>
      <c r="D96" s="4"/>
      <c r="F96" s="4"/>
      <c r="G96" s="4"/>
      <c r="H96" s="18"/>
      <c r="I96" s="18"/>
      <c r="J96" s="18"/>
      <c r="K96" s="18"/>
      <c r="L96" s="18"/>
      <c r="M96" s="111"/>
      <c r="N96" s="4"/>
      <c r="O96" s="4"/>
      <c r="P96" s="43"/>
      <c r="Q96" s="8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14"/>
      <c r="AG96" s="5"/>
      <c r="AJ96" s="5"/>
      <c r="AK96" s="5"/>
      <c r="AO96" s="14"/>
      <c r="AP96" s="5"/>
      <c r="AQ96" s="5"/>
      <c r="AS96" s="5"/>
      <c r="AV96" s="5"/>
      <c r="AW96" s="5"/>
      <c r="AX96" s="5"/>
      <c r="BA96" s="5"/>
      <c r="BB96" s="5"/>
      <c r="BD96" s="5"/>
      <c r="BE96" s="5"/>
      <c r="BG96" s="5"/>
      <c r="BL96" s="5"/>
      <c r="BX96" s="14"/>
      <c r="CG96" s="5"/>
      <c r="CI96" s="5"/>
    </row>
    <row r="97" spans="1:87" x14ac:dyDescent="0.3">
      <c r="A97" s="8"/>
      <c r="B97" s="8"/>
      <c r="D97" s="4"/>
      <c r="F97" s="4"/>
      <c r="G97" s="4"/>
      <c r="H97" s="18"/>
      <c r="I97" s="18"/>
      <c r="J97" s="18"/>
      <c r="K97" s="18"/>
      <c r="L97" s="18"/>
      <c r="M97" s="111"/>
      <c r="N97" s="4"/>
      <c r="O97" s="4"/>
      <c r="P97" s="43"/>
      <c r="Q97" s="8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14"/>
      <c r="AG97" s="5"/>
      <c r="AJ97" s="5"/>
      <c r="AK97" s="5"/>
      <c r="AO97" s="14"/>
      <c r="AP97" s="5"/>
      <c r="AQ97" s="5"/>
      <c r="AS97" s="5"/>
      <c r="AV97" s="5"/>
      <c r="AW97" s="5"/>
      <c r="AX97" s="5"/>
      <c r="BA97" s="5"/>
      <c r="BB97" s="5"/>
      <c r="BD97" s="5"/>
      <c r="BE97" s="5"/>
      <c r="BG97" s="5"/>
      <c r="BL97" s="5"/>
      <c r="BX97" s="14"/>
      <c r="CG97" s="5"/>
      <c r="CI97" s="5"/>
    </row>
    <row r="98" spans="1:87" x14ac:dyDescent="0.3">
      <c r="A98" s="8"/>
      <c r="B98" s="8"/>
      <c r="D98" s="4"/>
      <c r="F98" s="4"/>
      <c r="G98" s="4"/>
      <c r="H98" s="18"/>
      <c r="I98" s="18"/>
      <c r="J98" s="18"/>
      <c r="K98" s="18"/>
      <c r="L98" s="18"/>
      <c r="M98" s="111"/>
      <c r="N98" s="4"/>
      <c r="O98" s="4"/>
      <c r="P98" s="43"/>
      <c r="Q98" s="8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14"/>
      <c r="AG98" s="5"/>
      <c r="AJ98" s="5"/>
      <c r="AK98" s="5"/>
      <c r="AO98" s="14"/>
      <c r="AP98" s="5"/>
      <c r="AQ98" s="5"/>
      <c r="AS98" s="5"/>
      <c r="AV98" s="5"/>
      <c r="AW98" s="5"/>
      <c r="AX98" s="5"/>
      <c r="BA98" s="5"/>
      <c r="BB98" s="5"/>
      <c r="BD98" s="5"/>
      <c r="BE98" s="5"/>
      <c r="BG98" s="5"/>
      <c r="BL98" s="5"/>
      <c r="BX98" s="14"/>
      <c r="CG98" s="5"/>
      <c r="CI98" s="5"/>
    </row>
    <row r="99" spans="1:87" x14ac:dyDescent="0.3">
      <c r="A99" s="8"/>
      <c r="B99" s="8"/>
      <c r="D99" s="4"/>
      <c r="F99" s="4"/>
      <c r="G99" s="4"/>
      <c r="H99" s="18"/>
      <c r="I99" s="18"/>
      <c r="J99" s="18"/>
      <c r="K99" s="18"/>
      <c r="L99" s="18"/>
      <c r="M99" s="111"/>
      <c r="N99" s="4"/>
      <c r="O99" s="4"/>
      <c r="P99" s="43"/>
      <c r="Q99" s="8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14"/>
      <c r="AG99" s="5"/>
      <c r="AJ99" s="5"/>
      <c r="AK99" s="5"/>
      <c r="AO99" s="14"/>
      <c r="AP99" s="5"/>
      <c r="AQ99" s="5"/>
      <c r="AS99" s="5"/>
      <c r="AV99" s="5"/>
      <c r="AW99" s="5"/>
      <c r="AX99" s="5"/>
      <c r="BA99" s="5"/>
      <c r="BB99" s="5"/>
      <c r="BD99" s="5"/>
      <c r="BE99" s="5"/>
      <c r="BG99" s="5"/>
      <c r="BL99" s="5"/>
      <c r="BX99" s="14"/>
      <c r="CG99" s="5"/>
      <c r="CI99" s="5"/>
    </row>
    <row r="100" spans="1:87" x14ac:dyDescent="0.3">
      <c r="A100" s="8"/>
      <c r="B100" s="8"/>
      <c r="D100" s="4"/>
      <c r="F100" s="4"/>
      <c r="G100" s="4"/>
      <c r="H100" s="18"/>
      <c r="I100" s="18"/>
      <c r="J100" s="18"/>
      <c r="K100" s="18"/>
      <c r="L100" s="18"/>
      <c r="M100" s="111"/>
      <c r="N100" s="4"/>
      <c r="O100" s="4"/>
      <c r="P100" s="43"/>
      <c r="Q100" s="8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14"/>
      <c r="AG100" s="5"/>
      <c r="AJ100" s="5"/>
      <c r="AK100" s="5"/>
      <c r="AO100" s="14"/>
      <c r="AP100" s="5"/>
      <c r="AQ100" s="5"/>
      <c r="AS100" s="5"/>
      <c r="AV100" s="5"/>
      <c r="AW100" s="5"/>
      <c r="AX100" s="5"/>
      <c r="BA100" s="5"/>
      <c r="BB100" s="5"/>
      <c r="BD100" s="5"/>
      <c r="BE100" s="5"/>
      <c r="BG100" s="5"/>
      <c r="BL100" s="5"/>
      <c r="BX100" s="14"/>
      <c r="CG100" s="5"/>
      <c r="CI100" s="5"/>
    </row>
    <row r="101" spans="1:87" x14ac:dyDescent="0.3">
      <c r="A101" s="8"/>
      <c r="B101" s="8"/>
      <c r="D101" s="4"/>
      <c r="F101" s="4"/>
      <c r="G101" s="4"/>
      <c r="H101" s="18"/>
      <c r="I101" s="18"/>
      <c r="J101" s="18"/>
      <c r="K101" s="18"/>
      <c r="L101" s="18"/>
      <c r="M101" s="111"/>
      <c r="N101" s="4"/>
      <c r="O101" s="4"/>
      <c r="P101" s="43"/>
      <c r="Q101" s="8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14"/>
      <c r="AG101" s="5"/>
      <c r="AJ101" s="5"/>
      <c r="AK101" s="5"/>
      <c r="AO101" s="14"/>
      <c r="AP101" s="5"/>
      <c r="AQ101" s="5"/>
      <c r="AS101" s="5"/>
      <c r="AV101" s="5"/>
      <c r="AW101" s="5"/>
      <c r="AX101" s="5"/>
      <c r="BA101" s="5"/>
      <c r="BB101" s="5"/>
      <c r="BD101" s="5"/>
      <c r="BE101" s="5"/>
      <c r="BG101" s="5"/>
      <c r="BL101" s="5"/>
      <c r="BX101" s="14"/>
      <c r="CG101" s="5"/>
      <c r="CI101" s="5"/>
    </row>
    <row r="102" spans="1:87" x14ac:dyDescent="0.3">
      <c r="A102" s="8"/>
      <c r="B102" s="8"/>
      <c r="D102" s="4"/>
      <c r="F102" s="4"/>
      <c r="G102" s="4"/>
      <c r="H102" s="18"/>
      <c r="I102" s="18"/>
      <c r="J102" s="18"/>
      <c r="K102" s="18"/>
      <c r="L102" s="18"/>
      <c r="M102" s="111"/>
      <c r="N102" s="4"/>
      <c r="O102" s="4"/>
      <c r="P102" s="43"/>
      <c r="Q102" s="8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14"/>
      <c r="AG102" s="5"/>
      <c r="AJ102" s="5"/>
      <c r="AK102" s="5"/>
      <c r="AO102" s="14"/>
      <c r="AP102" s="5"/>
      <c r="AQ102" s="5"/>
      <c r="AS102" s="5"/>
      <c r="AV102" s="5"/>
      <c r="AW102" s="5"/>
      <c r="AX102" s="5"/>
      <c r="BA102" s="5"/>
      <c r="BB102" s="5"/>
      <c r="BD102" s="5"/>
      <c r="BE102" s="5"/>
      <c r="BG102" s="5"/>
      <c r="BL102" s="5"/>
      <c r="BX102" s="14"/>
      <c r="CG102" s="5"/>
      <c r="CI102" s="5"/>
    </row>
    <row r="103" spans="1:87" x14ac:dyDescent="0.3">
      <c r="A103" s="8"/>
      <c r="B103" s="8"/>
      <c r="D103" s="4"/>
      <c r="F103" s="4"/>
      <c r="G103" s="4"/>
      <c r="H103" s="18"/>
      <c r="I103" s="18"/>
      <c r="J103" s="18"/>
      <c r="K103" s="18"/>
      <c r="L103" s="18"/>
      <c r="M103" s="111"/>
      <c r="N103" s="4"/>
      <c r="O103" s="4"/>
      <c r="P103" s="43"/>
      <c r="Q103" s="8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14"/>
      <c r="AG103" s="5"/>
      <c r="AJ103" s="5"/>
      <c r="AK103" s="5"/>
      <c r="AO103" s="14"/>
      <c r="AP103" s="5"/>
      <c r="AQ103" s="5"/>
      <c r="AS103" s="5"/>
      <c r="AV103" s="5"/>
      <c r="AW103" s="5"/>
      <c r="AX103" s="5"/>
      <c r="BA103" s="5"/>
      <c r="BB103" s="5"/>
      <c r="BD103" s="5"/>
      <c r="BE103" s="5"/>
      <c r="BG103" s="5"/>
      <c r="BL103" s="5"/>
      <c r="BX103" s="14"/>
      <c r="CG103" s="5"/>
      <c r="CI103" s="5"/>
    </row>
    <row r="104" spans="1:87" x14ac:dyDescent="0.3">
      <c r="A104" s="8"/>
      <c r="B104" s="8"/>
      <c r="D104" s="4"/>
      <c r="F104" s="4"/>
      <c r="G104" s="4"/>
      <c r="H104" s="18"/>
      <c r="I104" s="18"/>
      <c r="J104" s="18"/>
      <c r="K104" s="18"/>
      <c r="L104" s="18"/>
      <c r="M104" s="111"/>
      <c r="N104" s="4"/>
      <c r="O104" s="4"/>
      <c r="P104" s="43"/>
      <c r="Q104" s="8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14"/>
      <c r="AG104" s="5"/>
      <c r="AJ104" s="5"/>
      <c r="AK104" s="5"/>
      <c r="AO104" s="14"/>
      <c r="AP104" s="5"/>
      <c r="AQ104" s="5"/>
      <c r="AS104" s="5"/>
      <c r="AV104" s="5"/>
      <c r="AW104" s="5"/>
      <c r="AX104" s="5"/>
      <c r="BA104" s="5"/>
      <c r="BB104" s="5"/>
      <c r="BD104" s="5"/>
      <c r="BE104" s="5"/>
      <c r="BG104" s="5"/>
      <c r="BL104" s="5"/>
      <c r="BX104" s="14"/>
      <c r="CG104" s="5"/>
      <c r="CI104" s="5"/>
    </row>
    <row r="105" spans="1:87" x14ac:dyDescent="0.3">
      <c r="A105" s="8"/>
      <c r="B105" s="8"/>
      <c r="D105" s="4"/>
      <c r="F105" s="4"/>
      <c r="G105" s="4"/>
      <c r="H105" s="18"/>
      <c r="I105" s="18"/>
      <c r="J105" s="18"/>
      <c r="K105" s="18"/>
      <c r="L105" s="18"/>
      <c r="M105" s="111"/>
      <c r="N105" s="4"/>
      <c r="O105" s="4"/>
      <c r="P105" s="43"/>
      <c r="Q105" s="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14"/>
      <c r="AG105" s="5"/>
      <c r="AJ105" s="5"/>
      <c r="AK105" s="5"/>
      <c r="AO105" s="14"/>
      <c r="AP105" s="5"/>
      <c r="AQ105" s="5"/>
      <c r="AS105" s="5"/>
      <c r="AV105" s="5"/>
      <c r="AW105" s="5"/>
      <c r="AX105" s="5"/>
      <c r="BA105" s="5"/>
      <c r="BB105" s="5"/>
      <c r="BD105" s="5"/>
      <c r="BE105" s="5"/>
      <c r="BG105" s="5"/>
      <c r="BL105" s="5"/>
      <c r="BX105" s="14"/>
      <c r="CG105" s="5"/>
      <c r="CI105" s="5"/>
    </row>
    <row r="106" spans="1:87" x14ac:dyDescent="0.3">
      <c r="A106" s="8"/>
      <c r="B106" s="8"/>
      <c r="D106" s="4"/>
      <c r="F106" s="4"/>
      <c r="G106" s="4"/>
      <c r="H106" s="18"/>
      <c r="I106" s="18"/>
      <c r="J106" s="18"/>
      <c r="K106" s="18"/>
      <c r="L106" s="18"/>
      <c r="M106" s="111"/>
      <c r="N106" s="4"/>
      <c r="O106" s="4"/>
      <c r="P106" s="43"/>
      <c r="Q106" s="8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14"/>
      <c r="AG106" s="5"/>
      <c r="AJ106" s="5"/>
      <c r="AK106" s="5"/>
      <c r="AO106" s="14"/>
      <c r="AP106" s="5"/>
      <c r="AQ106" s="5"/>
      <c r="AS106" s="5"/>
      <c r="AV106" s="5"/>
      <c r="AW106" s="5"/>
      <c r="AX106" s="5"/>
      <c r="BA106" s="5"/>
      <c r="BB106" s="5"/>
      <c r="BD106" s="5"/>
      <c r="BE106" s="5"/>
      <c r="BG106" s="5"/>
      <c r="BL106" s="5"/>
      <c r="BX106" s="14"/>
      <c r="CG106" s="5"/>
      <c r="CI106" s="5"/>
    </row>
    <row r="107" spans="1:87" x14ac:dyDescent="0.3">
      <c r="A107" s="8"/>
      <c r="B107" s="8"/>
      <c r="D107" s="4"/>
      <c r="F107" s="4"/>
      <c r="G107" s="4"/>
      <c r="H107" s="18"/>
      <c r="I107" s="18"/>
      <c r="J107" s="18"/>
      <c r="K107" s="18"/>
      <c r="L107" s="18"/>
      <c r="M107" s="111"/>
      <c r="N107" s="4"/>
      <c r="O107" s="4"/>
      <c r="P107" s="43"/>
      <c r="Q107" s="8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14"/>
      <c r="AG107" s="5"/>
      <c r="AJ107" s="5"/>
      <c r="AK107" s="5"/>
      <c r="AO107" s="14"/>
      <c r="AP107" s="5"/>
      <c r="AQ107" s="5"/>
      <c r="AS107" s="5"/>
      <c r="AV107" s="5"/>
      <c r="AW107" s="5"/>
      <c r="AX107" s="5"/>
      <c r="BA107" s="5"/>
      <c r="BB107" s="5"/>
      <c r="BD107" s="5"/>
      <c r="BE107" s="5"/>
      <c r="BG107" s="5"/>
      <c r="BL107" s="5"/>
      <c r="BX107" s="14"/>
      <c r="CG107" s="5"/>
      <c r="CI107" s="5"/>
    </row>
    <row r="108" spans="1:87" x14ac:dyDescent="0.3">
      <c r="A108" s="8"/>
      <c r="B108" s="8"/>
      <c r="D108" s="4"/>
      <c r="F108" s="4"/>
      <c r="G108" s="4"/>
      <c r="H108" s="18"/>
      <c r="I108" s="18"/>
      <c r="J108" s="18"/>
      <c r="K108" s="18"/>
      <c r="L108" s="18"/>
      <c r="M108" s="111"/>
      <c r="N108" s="4"/>
      <c r="O108" s="4"/>
      <c r="P108" s="43"/>
      <c r="Q108" s="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14"/>
      <c r="AG108" s="5"/>
      <c r="AJ108" s="5"/>
      <c r="AK108" s="5"/>
      <c r="AO108" s="14"/>
      <c r="AP108" s="5"/>
      <c r="AQ108" s="5"/>
      <c r="AS108" s="5"/>
      <c r="AV108" s="5"/>
      <c r="AW108" s="5"/>
      <c r="AX108" s="5"/>
      <c r="BA108" s="5"/>
      <c r="BB108" s="5"/>
      <c r="BD108" s="5"/>
      <c r="BE108" s="5"/>
      <c r="BG108" s="5"/>
      <c r="BL108" s="5"/>
      <c r="BX108" s="14"/>
      <c r="CG108" s="5"/>
      <c r="CI108" s="5"/>
    </row>
    <row r="109" spans="1:87" x14ac:dyDescent="0.3">
      <c r="A109" s="8"/>
      <c r="B109" s="8"/>
      <c r="D109" s="4"/>
      <c r="F109" s="4"/>
      <c r="G109" s="4"/>
      <c r="H109" s="18"/>
      <c r="I109" s="18"/>
      <c r="J109" s="18"/>
      <c r="K109" s="18"/>
      <c r="L109" s="18"/>
      <c r="M109" s="111"/>
      <c r="N109" s="4"/>
      <c r="O109" s="4"/>
      <c r="P109" s="43"/>
      <c r="Q109" s="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14"/>
      <c r="AG109" s="5"/>
      <c r="AJ109" s="5"/>
      <c r="AK109" s="5"/>
      <c r="AO109" s="14"/>
      <c r="AP109" s="5"/>
      <c r="AQ109" s="5"/>
      <c r="AS109" s="5"/>
      <c r="AV109" s="5"/>
      <c r="AW109" s="5"/>
      <c r="AX109" s="5"/>
      <c r="BA109" s="5"/>
      <c r="BB109" s="5"/>
      <c r="BD109" s="5"/>
      <c r="BE109" s="5"/>
      <c r="BG109" s="5"/>
      <c r="BL109" s="5"/>
      <c r="BX109" s="14"/>
      <c r="CG109" s="5"/>
      <c r="CI109" s="5"/>
    </row>
    <row r="110" spans="1:87" x14ac:dyDescent="0.3">
      <c r="A110" s="8"/>
      <c r="B110" s="8"/>
      <c r="D110" s="4"/>
      <c r="F110" s="4"/>
      <c r="G110" s="4"/>
      <c r="H110" s="18"/>
      <c r="I110" s="18"/>
      <c r="J110" s="18"/>
      <c r="K110" s="18"/>
      <c r="L110" s="18"/>
      <c r="M110" s="111"/>
      <c r="N110" s="4"/>
      <c r="O110" s="4"/>
      <c r="P110" s="43"/>
      <c r="Q110" s="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14"/>
      <c r="AG110" s="5"/>
      <c r="AJ110" s="5"/>
      <c r="AK110" s="5"/>
      <c r="AO110" s="14"/>
      <c r="AP110" s="5"/>
      <c r="AQ110" s="5"/>
      <c r="AS110" s="5"/>
      <c r="AV110" s="5"/>
      <c r="AW110" s="5"/>
      <c r="AX110" s="5"/>
      <c r="BA110" s="5"/>
      <c r="BB110" s="5"/>
      <c r="BD110" s="5"/>
      <c r="BE110" s="5"/>
      <c r="BG110" s="5"/>
      <c r="BL110" s="5"/>
      <c r="BX110" s="14"/>
      <c r="CG110" s="5"/>
      <c r="CI110" s="5"/>
    </row>
    <row r="111" spans="1:87" x14ac:dyDescent="0.3">
      <c r="A111" s="8"/>
      <c r="B111" s="8"/>
      <c r="D111" s="4"/>
      <c r="F111" s="4"/>
      <c r="G111" s="4"/>
      <c r="H111" s="18"/>
      <c r="I111" s="18"/>
      <c r="J111" s="18"/>
      <c r="K111" s="18"/>
      <c r="L111" s="18"/>
      <c r="M111" s="111"/>
      <c r="N111" s="4"/>
      <c r="O111" s="4"/>
      <c r="P111" s="43"/>
      <c r="Q111" s="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14"/>
      <c r="AG111" s="5"/>
      <c r="AJ111" s="5"/>
      <c r="AK111" s="5"/>
      <c r="AO111" s="14"/>
      <c r="AP111" s="5"/>
      <c r="AQ111" s="5"/>
      <c r="AS111" s="5"/>
      <c r="AV111" s="5"/>
      <c r="AW111" s="5"/>
      <c r="AX111" s="5"/>
      <c r="BA111" s="5"/>
      <c r="BB111" s="5"/>
      <c r="BD111" s="5"/>
      <c r="BE111" s="5"/>
      <c r="BG111" s="5"/>
      <c r="BL111" s="5"/>
      <c r="BX111" s="14"/>
      <c r="CG111" s="5"/>
      <c r="CI111" s="5"/>
    </row>
    <row r="112" spans="1:87" x14ac:dyDescent="0.3">
      <c r="A112" s="8"/>
      <c r="B112" s="8"/>
      <c r="D112" s="4"/>
      <c r="F112" s="4"/>
      <c r="G112" s="4"/>
      <c r="H112" s="18"/>
      <c r="I112" s="18"/>
      <c r="J112" s="18"/>
      <c r="K112" s="18"/>
      <c r="L112" s="18"/>
      <c r="M112" s="111"/>
      <c r="N112" s="4"/>
      <c r="O112" s="4"/>
      <c r="P112" s="43"/>
      <c r="Q112" s="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14"/>
      <c r="AG112" s="5"/>
      <c r="AJ112" s="5"/>
      <c r="AK112" s="5"/>
      <c r="AO112" s="14"/>
      <c r="AP112" s="5"/>
      <c r="AQ112" s="5"/>
      <c r="AS112" s="5"/>
      <c r="AV112" s="5"/>
      <c r="AW112" s="5"/>
      <c r="AX112" s="5"/>
      <c r="BA112" s="5"/>
      <c r="BB112" s="5"/>
      <c r="BD112" s="5"/>
      <c r="BE112" s="5"/>
      <c r="BG112" s="5"/>
      <c r="BL112" s="5"/>
      <c r="BX112" s="14"/>
      <c r="CG112" s="5"/>
      <c r="CI112" s="5"/>
    </row>
    <row r="113" spans="1:87" x14ac:dyDescent="0.3">
      <c r="A113" s="8"/>
      <c r="B113" s="8"/>
      <c r="D113" s="4"/>
      <c r="F113" s="4"/>
      <c r="G113" s="4"/>
      <c r="H113" s="18"/>
      <c r="I113" s="18"/>
      <c r="J113" s="18"/>
      <c r="K113" s="18"/>
      <c r="L113" s="18"/>
      <c r="M113" s="111"/>
      <c r="N113" s="4"/>
      <c r="O113" s="4"/>
      <c r="P113" s="43"/>
      <c r="Q113" s="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14"/>
      <c r="AG113" s="5"/>
      <c r="AJ113" s="5"/>
      <c r="AK113" s="5"/>
      <c r="AO113" s="14"/>
      <c r="AP113" s="5"/>
      <c r="AQ113" s="5"/>
      <c r="AS113" s="5"/>
      <c r="AV113" s="5"/>
      <c r="AW113" s="5"/>
      <c r="AX113" s="5"/>
      <c r="BA113" s="5"/>
      <c r="BB113" s="5"/>
      <c r="BD113" s="5"/>
      <c r="BE113" s="5"/>
      <c r="BG113" s="5"/>
      <c r="BL113" s="5"/>
      <c r="BX113" s="14"/>
      <c r="CG113" s="5"/>
      <c r="CI113" s="5"/>
    </row>
    <row r="114" spans="1:87" x14ac:dyDescent="0.3">
      <c r="A114" s="8"/>
      <c r="B114" s="8"/>
      <c r="D114" s="4"/>
      <c r="F114" s="4"/>
      <c r="G114" s="4"/>
      <c r="H114" s="18"/>
      <c r="I114" s="18"/>
      <c r="J114" s="18"/>
      <c r="K114" s="18"/>
      <c r="L114" s="18"/>
      <c r="M114" s="111"/>
      <c r="N114" s="4"/>
      <c r="O114" s="4"/>
      <c r="P114" s="43"/>
      <c r="Q114" s="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14"/>
      <c r="AG114" s="5"/>
      <c r="AJ114" s="5"/>
      <c r="AK114" s="5"/>
      <c r="AO114" s="14"/>
      <c r="AP114" s="5"/>
      <c r="AQ114" s="5"/>
      <c r="AS114" s="5"/>
      <c r="AV114" s="5"/>
      <c r="AW114" s="5"/>
      <c r="AX114" s="5"/>
      <c r="BA114" s="5"/>
      <c r="BB114" s="5"/>
      <c r="BD114" s="5"/>
      <c r="BE114" s="5"/>
      <c r="BG114" s="5"/>
      <c r="BL114" s="5"/>
      <c r="BX114" s="14"/>
      <c r="CG114" s="5"/>
      <c r="CI114" s="5"/>
    </row>
    <row r="115" spans="1:87" x14ac:dyDescent="0.3">
      <c r="A115" s="8"/>
      <c r="B115" s="8"/>
      <c r="D115" s="4"/>
      <c r="F115" s="4"/>
      <c r="G115" s="4"/>
      <c r="H115" s="18"/>
      <c r="I115" s="18"/>
      <c r="J115" s="18"/>
      <c r="K115" s="18"/>
      <c r="L115" s="18"/>
      <c r="M115" s="111"/>
      <c r="N115" s="4"/>
      <c r="O115" s="4"/>
      <c r="P115" s="43"/>
      <c r="Q115" s="8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14"/>
      <c r="AG115" s="5"/>
      <c r="AJ115" s="5"/>
      <c r="AK115" s="5"/>
      <c r="AO115" s="14"/>
      <c r="AP115" s="5"/>
      <c r="AQ115" s="5"/>
      <c r="AS115" s="5"/>
      <c r="AV115" s="5"/>
      <c r="AW115" s="5"/>
      <c r="AX115" s="5"/>
      <c r="BA115" s="5"/>
      <c r="BB115" s="5"/>
      <c r="BD115" s="5"/>
      <c r="BE115" s="5"/>
      <c r="BG115" s="5"/>
      <c r="BL115" s="5"/>
      <c r="BX115" s="14"/>
      <c r="CG115" s="5"/>
      <c r="CI115" s="5"/>
    </row>
    <row r="116" spans="1:87" x14ac:dyDescent="0.3">
      <c r="A116" s="8"/>
      <c r="B116" s="8"/>
      <c r="D116" s="4"/>
      <c r="F116" s="4"/>
      <c r="G116" s="4"/>
      <c r="H116" s="18"/>
      <c r="I116" s="18"/>
      <c r="J116" s="18"/>
      <c r="K116" s="18"/>
      <c r="L116" s="18"/>
      <c r="M116" s="111"/>
      <c r="N116" s="4"/>
      <c r="O116" s="4"/>
      <c r="P116" s="43"/>
      <c r="Q116" s="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14"/>
      <c r="AG116" s="5"/>
      <c r="AJ116" s="5"/>
      <c r="AK116" s="5"/>
      <c r="AO116" s="14"/>
      <c r="AP116" s="5"/>
      <c r="AQ116" s="5"/>
      <c r="AS116" s="5"/>
      <c r="AV116" s="5"/>
      <c r="AW116" s="5"/>
      <c r="AX116" s="5"/>
      <c r="BA116" s="5"/>
      <c r="BB116" s="5"/>
      <c r="BD116" s="5"/>
      <c r="BE116" s="5"/>
      <c r="BG116" s="5"/>
      <c r="BL116" s="5"/>
      <c r="BX116" s="14"/>
      <c r="CG116" s="5"/>
      <c r="CI116" s="5"/>
    </row>
    <row r="117" spans="1:87" x14ac:dyDescent="0.3">
      <c r="A117" s="8"/>
      <c r="B117" s="8"/>
      <c r="D117" s="4"/>
      <c r="F117" s="4"/>
      <c r="G117" s="4"/>
      <c r="H117" s="18"/>
      <c r="I117" s="18"/>
      <c r="J117" s="18"/>
      <c r="K117" s="18"/>
      <c r="L117" s="18"/>
      <c r="M117" s="111"/>
      <c r="N117" s="4"/>
      <c r="O117" s="4"/>
      <c r="P117" s="43"/>
      <c r="Q117" s="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14"/>
      <c r="AG117" s="5"/>
      <c r="AJ117" s="5"/>
      <c r="AK117" s="5"/>
      <c r="AO117" s="14"/>
      <c r="AP117" s="5"/>
      <c r="AQ117" s="5"/>
      <c r="AS117" s="5"/>
      <c r="AV117" s="5"/>
      <c r="AW117" s="5"/>
      <c r="AX117" s="5"/>
      <c r="BA117" s="5"/>
      <c r="BB117" s="5"/>
      <c r="BD117" s="5"/>
      <c r="BE117" s="5"/>
      <c r="BG117" s="5"/>
      <c r="BL117" s="5"/>
      <c r="BX117" s="14"/>
      <c r="CG117" s="5"/>
      <c r="CI117" s="5"/>
    </row>
    <row r="118" spans="1:87" x14ac:dyDescent="0.3">
      <c r="A118" s="8"/>
      <c r="B118" s="8"/>
      <c r="D118" s="4"/>
      <c r="F118" s="4"/>
      <c r="G118" s="4"/>
      <c r="H118" s="18"/>
      <c r="I118" s="18"/>
      <c r="J118" s="18"/>
      <c r="K118" s="18"/>
      <c r="L118" s="18"/>
      <c r="M118" s="111"/>
      <c r="N118" s="4"/>
      <c r="O118" s="4"/>
      <c r="P118" s="43"/>
      <c r="Q118" s="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14"/>
      <c r="AG118" s="5"/>
      <c r="AJ118" s="5"/>
      <c r="AK118" s="5"/>
      <c r="AO118" s="14"/>
      <c r="AP118" s="5"/>
      <c r="AQ118" s="5"/>
      <c r="AS118" s="5"/>
      <c r="AV118" s="5"/>
      <c r="AW118" s="5"/>
      <c r="AX118" s="5"/>
      <c r="BA118" s="5"/>
      <c r="BB118" s="5"/>
      <c r="BD118" s="5"/>
      <c r="BE118" s="5"/>
      <c r="BG118" s="5"/>
      <c r="BL118" s="5"/>
      <c r="BX118" s="14"/>
      <c r="CG118" s="5"/>
      <c r="CI118" s="5"/>
    </row>
    <row r="119" spans="1:87" x14ac:dyDescent="0.3">
      <c r="A119" s="8"/>
      <c r="B119" s="8"/>
      <c r="D119" s="4"/>
      <c r="F119" s="4"/>
      <c r="G119" s="4"/>
      <c r="H119" s="18"/>
      <c r="I119" s="18"/>
      <c r="J119" s="18"/>
      <c r="K119" s="18"/>
      <c r="L119" s="18"/>
      <c r="M119" s="111"/>
      <c r="N119" s="4"/>
      <c r="O119" s="4"/>
      <c r="P119" s="43"/>
      <c r="Q119" s="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14"/>
      <c r="AG119" s="5"/>
      <c r="AJ119" s="5"/>
      <c r="AK119" s="5"/>
      <c r="AO119" s="14"/>
      <c r="AP119" s="5"/>
      <c r="AQ119" s="5"/>
      <c r="AS119" s="5"/>
      <c r="AV119" s="5"/>
      <c r="AW119" s="5"/>
      <c r="AX119" s="5"/>
      <c r="BA119" s="5"/>
      <c r="BB119" s="5"/>
      <c r="BD119" s="5"/>
      <c r="BE119" s="5"/>
      <c r="BG119" s="5"/>
      <c r="BL119" s="5"/>
      <c r="BX119" s="14"/>
      <c r="CG119" s="5"/>
      <c r="CI119" s="5"/>
    </row>
    <row r="120" spans="1:87" x14ac:dyDescent="0.3">
      <c r="A120" s="8"/>
      <c r="B120" s="8"/>
      <c r="D120" s="4"/>
      <c r="F120" s="4"/>
      <c r="G120" s="4"/>
      <c r="H120" s="18"/>
      <c r="I120" s="18"/>
      <c r="J120" s="18"/>
      <c r="K120" s="18"/>
      <c r="L120" s="18"/>
      <c r="M120" s="111"/>
      <c r="N120" s="4"/>
      <c r="O120" s="4"/>
      <c r="P120" s="43"/>
      <c r="Q120" s="8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14"/>
      <c r="AG120" s="5"/>
      <c r="AJ120" s="5"/>
      <c r="AK120" s="5"/>
      <c r="AO120" s="14"/>
      <c r="AP120" s="5"/>
      <c r="AQ120" s="5"/>
      <c r="AS120" s="5"/>
      <c r="AV120" s="5"/>
      <c r="AW120" s="5"/>
      <c r="AX120" s="5"/>
      <c r="BA120" s="5"/>
      <c r="BB120" s="5"/>
      <c r="BD120" s="5"/>
      <c r="BE120" s="5"/>
      <c r="BG120" s="5"/>
      <c r="BL120" s="5"/>
      <c r="BX120" s="14"/>
      <c r="CG120" s="5"/>
      <c r="CI120" s="5"/>
    </row>
    <row r="121" spans="1:87" x14ac:dyDescent="0.3">
      <c r="A121" s="8"/>
      <c r="B121" s="8"/>
      <c r="D121" s="4"/>
      <c r="F121" s="4"/>
      <c r="G121" s="4"/>
      <c r="H121" s="18"/>
      <c r="I121" s="18"/>
      <c r="J121" s="18"/>
      <c r="K121" s="18"/>
      <c r="L121" s="18"/>
      <c r="M121" s="111"/>
      <c r="N121" s="4"/>
      <c r="O121" s="4"/>
      <c r="P121" s="43"/>
      <c r="Q121" s="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14"/>
      <c r="AG121" s="5"/>
      <c r="AJ121" s="5"/>
      <c r="AK121" s="5"/>
      <c r="AO121" s="14"/>
      <c r="AP121" s="5"/>
      <c r="AQ121" s="5"/>
      <c r="AS121" s="5"/>
      <c r="AV121" s="5"/>
      <c r="AW121" s="5"/>
      <c r="AX121" s="5"/>
      <c r="BA121" s="5"/>
      <c r="BB121" s="5"/>
      <c r="BD121" s="5"/>
      <c r="BE121" s="5"/>
      <c r="BG121" s="5"/>
      <c r="BL121" s="5"/>
      <c r="BX121" s="14"/>
      <c r="CG121" s="5"/>
      <c r="CI121" s="5"/>
    </row>
    <row r="122" spans="1:87" x14ac:dyDescent="0.3">
      <c r="A122" s="8"/>
      <c r="B122" s="8"/>
      <c r="D122" s="4"/>
      <c r="F122" s="4"/>
      <c r="G122" s="4"/>
      <c r="H122" s="18"/>
      <c r="I122" s="18"/>
      <c r="J122" s="18"/>
      <c r="K122" s="18"/>
      <c r="L122" s="18"/>
      <c r="M122" s="111"/>
      <c r="N122" s="4"/>
      <c r="O122" s="4"/>
      <c r="P122" s="43"/>
      <c r="Q122" s="8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14"/>
      <c r="AG122" s="5"/>
      <c r="AJ122" s="5"/>
      <c r="AK122" s="5"/>
      <c r="AO122" s="14"/>
      <c r="AP122" s="5"/>
      <c r="AQ122" s="5"/>
      <c r="AS122" s="5"/>
      <c r="AV122" s="5"/>
      <c r="AW122" s="5"/>
      <c r="AX122" s="5"/>
      <c r="BA122" s="5"/>
      <c r="BB122" s="5"/>
      <c r="BD122" s="5"/>
      <c r="BE122" s="5"/>
      <c r="BG122" s="5"/>
      <c r="BL122" s="5"/>
      <c r="BX122" s="14"/>
      <c r="CG122" s="5"/>
      <c r="CI122" s="5"/>
    </row>
    <row r="123" spans="1:87" x14ac:dyDescent="0.3">
      <c r="A123" s="8"/>
      <c r="B123" s="8"/>
      <c r="D123" s="4"/>
      <c r="F123" s="4"/>
      <c r="G123" s="4"/>
      <c r="H123" s="18"/>
      <c r="I123" s="18"/>
      <c r="J123" s="18"/>
      <c r="K123" s="18"/>
      <c r="L123" s="18"/>
      <c r="M123" s="111"/>
      <c r="N123" s="4"/>
      <c r="O123" s="4"/>
      <c r="P123" s="43"/>
      <c r="Q123" s="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14"/>
      <c r="AG123" s="5"/>
      <c r="AJ123" s="5"/>
      <c r="AK123" s="5"/>
      <c r="AO123" s="14"/>
      <c r="AP123" s="5"/>
      <c r="AQ123" s="5"/>
      <c r="AS123" s="5"/>
      <c r="AV123" s="5"/>
      <c r="AW123" s="5"/>
      <c r="AX123" s="5"/>
      <c r="BA123" s="5"/>
      <c r="BB123" s="5"/>
      <c r="BD123" s="5"/>
      <c r="BE123" s="5"/>
      <c r="BG123" s="5"/>
      <c r="BL123" s="5"/>
      <c r="BX123" s="14"/>
      <c r="CG123" s="5"/>
      <c r="CI123" s="5"/>
    </row>
    <row r="124" spans="1:87" x14ac:dyDescent="0.3">
      <c r="A124" s="8"/>
      <c r="B124" s="8"/>
      <c r="D124" s="4"/>
      <c r="F124" s="4"/>
      <c r="G124" s="4"/>
      <c r="H124" s="18"/>
      <c r="I124" s="18"/>
      <c r="J124" s="18"/>
      <c r="K124" s="18"/>
      <c r="L124" s="18"/>
      <c r="M124" s="111"/>
      <c r="N124" s="4"/>
      <c r="O124" s="4"/>
      <c r="P124" s="43"/>
      <c r="Q124" s="8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14"/>
      <c r="AG124" s="5"/>
      <c r="AJ124" s="5"/>
      <c r="AK124" s="5"/>
      <c r="AO124" s="14"/>
      <c r="AP124" s="5"/>
      <c r="AQ124" s="5"/>
      <c r="AS124" s="5"/>
      <c r="AV124" s="5"/>
      <c r="AW124" s="5"/>
      <c r="AX124" s="5"/>
      <c r="BA124" s="5"/>
      <c r="BB124" s="5"/>
      <c r="BD124" s="5"/>
      <c r="BE124" s="5"/>
      <c r="BG124" s="5"/>
      <c r="BL124" s="5"/>
      <c r="BX124" s="14"/>
      <c r="CG124" s="5"/>
      <c r="CI124" s="5"/>
    </row>
    <row r="125" spans="1:87" x14ac:dyDescent="0.3">
      <c r="A125" s="8"/>
      <c r="B125" s="8"/>
      <c r="D125" s="4"/>
      <c r="F125" s="4"/>
      <c r="G125" s="4"/>
      <c r="H125" s="18"/>
      <c r="I125" s="18"/>
      <c r="J125" s="18"/>
      <c r="K125" s="18"/>
      <c r="L125" s="18"/>
      <c r="M125" s="111"/>
      <c r="N125" s="4"/>
      <c r="O125" s="4"/>
      <c r="P125" s="43"/>
      <c r="Q125" s="8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14"/>
      <c r="AG125" s="5"/>
      <c r="AJ125" s="5"/>
      <c r="AK125" s="5"/>
      <c r="AO125" s="14"/>
      <c r="AP125" s="5"/>
      <c r="AQ125" s="5"/>
      <c r="AS125" s="5"/>
      <c r="AV125" s="5"/>
      <c r="AW125" s="5"/>
      <c r="AX125" s="5"/>
      <c r="BA125" s="5"/>
      <c r="BB125" s="5"/>
      <c r="BD125" s="5"/>
      <c r="BE125" s="5"/>
      <c r="BG125" s="5"/>
      <c r="BL125" s="5"/>
      <c r="BX125" s="14"/>
      <c r="CG125" s="5"/>
      <c r="CI125" s="5"/>
    </row>
    <row r="126" spans="1:87" x14ac:dyDescent="0.3">
      <c r="A126" s="8"/>
      <c r="B126" s="8"/>
      <c r="D126" s="4"/>
      <c r="F126" s="4"/>
      <c r="G126" s="4"/>
      <c r="H126" s="18"/>
      <c r="I126" s="18"/>
      <c r="J126" s="18"/>
      <c r="K126" s="18"/>
      <c r="L126" s="18"/>
      <c r="M126" s="111"/>
      <c r="N126" s="4"/>
      <c r="O126" s="4"/>
      <c r="P126" s="43"/>
      <c r="Q126" s="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14"/>
      <c r="AG126" s="5"/>
      <c r="AJ126" s="5"/>
      <c r="AK126" s="5"/>
      <c r="AO126" s="14"/>
      <c r="AP126" s="5"/>
      <c r="AQ126" s="5"/>
      <c r="AS126" s="5"/>
      <c r="AV126" s="5"/>
      <c r="AW126" s="5"/>
      <c r="AX126" s="5"/>
      <c r="BA126" s="5"/>
      <c r="BB126" s="5"/>
      <c r="BD126" s="5"/>
      <c r="BE126" s="5"/>
      <c r="BG126" s="5"/>
      <c r="BL126" s="5"/>
      <c r="BX126" s="14"/>
      <c r="CG126" s="5"/>
      <c r="CI126" s="5"/>
    </row>
    <row r="127" spans="1:87" x14ac:dyDescent="0.3">
      <c r="A127" s="8"/>
      <c r="B127" s="8"/>
      <c r="D127" s="4"/>
      <c r="F127" s="4"/>
      <c r="G127" s="4"/>
      <c r="H127" s="18"/>
      <c r="I127" s="18"/>
      <c r="J127" s="18"/>
      <c r="K127" s="18"/>
      <c r="L127" s="18"/>
      <c r="M127" s="111"/>
      <c r="N127" s="4"/>
      <c r="O127" s="4"/>
      <c r="P127" s="43"/>
      <c r="Q127" s="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14"/>
      <c r="AG127" s="5"/>
      <c r="AJ127" s="5"/>
      <c r="AK127" s="5"/>
      <c r="AO127" s="14"/>
      <c r="AP127" s="5"/>
      <c r="AQ127" s="5"/>
      <c r="AS127" s="5"/>
      <c r="AV127" s="5"/>
      <c r="AW127" s="5"/>
      <c r="AX127" s="5"/>
      <c r="BA127" s="5"/>
      <c r="BB127" s="5"/>
      <c r="BD127" s="5"/>
      <c r="BE127" s="5"/>
      <c r="BG127" s="5"/>
      <c r="BL127" s="5"/>
      <c r="BX127" s="14"/>
      <c r="CG127" s="5"/>
      <c r="CI127" s="5"/>
    </row>
    <row r="128" spans="1:87" x14ac:dyDescent="0.3">
      <c r="A128" s="8"/>
      <c r="B128" s="8"/>
      <c r="D128" s="4"/>
      <c r="F128" s="4"/>
      <c r="G128" s="4"/>
      <c r="H128" s="18"/>
      <c r="I128" s="18"/>
      <c r="J128" s="18"/>
      <c r="K128" s="18"/>
      <c r="L128" s="18"/>
      <c r="M128" s="111"/>
      <c r="N128" s="4"/>
      <c r="O128" s="4"/>
      <c r="P128" s="43"/>
      <c r="Q128" s="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14"/>
      <c r="AG128" s="5"/>
      <c r="AJ128" s="5"/>
      <c r="AK128" s="5"/>
      <c r="AO128" s="14"/>
      <c r="AP128" s="5"/>
      <c r="AQ128" s="5"/>
      <c r="AS128" s="5"/>
      <c r="AV128" s="5"/>
      <c r="AW128" s="5"/>
      <c r="AX128" s="5"/>
      <c r="BA128" s="5"/>
      <c r="BB128" s="5"/>
      <c r="BD128" s="5"/>
      <c r="BE128" s="5"/>
      <c r="BG128" s="5"/>
      <c r="BL128" s="5"/>
      <c r="BX128" s="14"/>
      <c r="CG128" s="5"/>
      <c r="CI128" s="5"/>
    </row>
    <row r="129" spans="1:87" x14ac:dyDescent="0.3">
      <c r="A129" s="8"/>
      <c r="B129" s="8"/>
      <c r="D129" s="4"/>
      <c r="F129" s="4"/>
      <c r="G129" s="4"/>
      <c r="H129" s="18"/>
      <c r="I129" s="18"/>
      <c r="J129" s="18"/>
      <c r="K129" s="18"/>
      <c r="L129" s="18"/>
      <c r="M129" s="111"/>
      <c r="N129" s="4"/>
      <c r="O129" s="4"/>
      <c r="P129" s="43"/>
      <c r="Q129" s="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14"/>
      <c r="AG129" s="5"/>
      <c r="AJ129" s="5"/>
      <c r="AK129" s="5"/>
      <c r="AO129" s="14"/>
      <c r="AP129" s="5"/>
      <c r="AQ129" s="5"/>
      <c r="AS129" s="5"/>
      <c r="AV129" s="5"/>
      <c r="AW129" s="5"/>
      <c r="AX129" s="5"/>
      <c r="BA129" s="5"/>
      <c r="BB129" s="5"/>
      <c r="BD129" s="5"/>
      <c r="BE129" s="5"/>
      <c r="BG129" s="5"/>
      <c r="BL129" s="5"/>
      <c r="BX129" s="14"/>
      <c r="CG129" s="5"/>
      <c r="CI129" s="5"/>
    </row>
    <row r="130" spans="1:87" x14ac:dyDescent="0.3">
      <c r="A130" s="8"/>
      <c r="B130" s="8"/>
      <c r="D130" s="4"/>
      <c r="F130" s="4"/>
      <c r="G130" s="4"/>
      <c r="H130" s="18"/>
      <c r="I130" s="18"/>
      <c r="J130" s="18"/>
      <c r="K130" s="18"/>
      <c r="L130" s="18"/>
      <c r="M130" s="111"/>
      <c r="N130" s="4"/>
      <c r="O130" s="4"/>
      <c r="P130" s="43"/>
      <c r="Q130" s="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14"/>
      <c r="AG130" s="5"/>
      <c r="AJ130" s="5"/>
      <c r="AK130" s="5"/>
      <c r="AO130" s="14"/>
      <c r="AP130" s="5"/>
      <c r="AQ130" s="5"/>
      <c r="AS130" s="5"/>
      <c r="AV130" s="5"/>
      <c r="AW130" s="5"/>
      <c r="AX130" s="5"/>
      <c r="BA130" s="5"/>
      <c r="BB130" s="5"/>
      <c r="BD130" s="5"/>
      <c r="BE130" s="5"/>
      <c r="BG130" s="5"/>
      <c r="BL130" s="5"/>
      <c r="BX130" s="14"/>
      <c r="CG130" s="5"/>
      <c r="CI130" s="5"/>
    </row>
    <row r="131" spans="1:87" x14ac:dyDescent="0.3">
      <c r="A131" s="8"/>
      <c r="B131" s="8"/>
      <c r="D131" s="4"/>
      <c r="F131" s="4"/>
      <c r="G131" s="4"/>
      <c r="H131" s="18"/>
      <c r="I131" s="18"/>
      <c r="J131" s="18"/>
      <c r="K131" s="18"/>
      <c r="L131" s="18"/>
      <c r="M131" s="111"/>
      <c r="N131" s="4"/>
      <c r="O131" s="4"/>
      <c r="P131" s="43"/>
      <c r="Q131" s="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14"/>
      <c r="AG131" s="5"/>
      <c r="AJ131" s="5"/>
      <c r="AK131" s="5"/>
      <c r="AO131" s="14"/>
      <c r="AP131" s="5"/>
      <c r="AQ131" s="5"/>
      <c r="AS131" s="5"/>
      <c r="AV131" s="5"/>
      <c r="AW131" s="5"/>
      <c r="AX131" s="5"/>
      <c r="BA131" s="5"/>
      <c r="BB131" s="5"/>
      <c r="BD131" s="5"/>
      <c r="BE131" s="5"/>
      <c r="BG131" s="5"/>
      <c r="BL131" s="5"/>
      <c r="BX131" s="14"/>
      <c r="CG131" s="5"/>
      <c r="CI131" s="5"/>
    </row>
    <row r="132" spans="1:87" x14ac:dyDescent="0.3">
      <c r="A132" s="8"/>
      <c r="B132" s="8"/>
      <c r="D132" s="4"/>
      <c r="F132" s="4"/>
      <c r="G132" s="4"/>
      <c r="H132" s="18"/>
      <c r="I132" s="18"/>
      <c r="J132" s="18"/>
      <c r="K132" s="18"/>
      <c r="L132" s="18"/>
      <c r="M132" s="111"/>
      <c r="N132" s="4"/>
      <c r="O132" s="4"/>
      <c r="P132" s="43"/>
      <c r="Q132" s="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14"/>
      <c r="AG132" s="5"/>
      <c r="AJ132" s="5"/>
      <c r="AK132" s="5"/>
      <c r="AO132" s="14"/>
      <c r="AP132" s="5"/>
      <c r="AQ132" s="5"/>
      <c r="AS132" s="5"/>
      <c r="AV132" s="5"/>
      <c r="AW132" s="5"/>
      <c r="AX132" s="5"/>
      <c r="BA132" s="5"/>
      <c r="BB132" s="5"/>
      <c r="BD132" s="5"/>
      <c r="BE132" s="5"/>
      <c r="BG132" s="5"/>
      <c r="BL132" s="5"/>
      <c r="BX132" s="14"/>
      <c r="CG132" s="5"/>
      <c r="CI132" s="5"/>
    </row>
    <row r="133" spans="1:87" x14ac:dyDescent="0.3">
      <c r="A133" s="8"/>
      <c r="B133" s="8"/>
      <c r="D133" s="4"/>
      <c r="F133" s="4"/>
      <c r="G133" s="4"/>
      <c r="H133" s="18"/>
      <c r="I133" s="18"/>
      <c r="J133" s="18"/>
      <c r="K133" s="18"/>
      <c r="L133" s="18"/>
      <c r="M133" s="111"/>
      <c r="N133" s="4"/>
      <c r="O133" s="4"/>
      <c r="P133" s="43"/>
      <c r="Q133" s="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14"/>
      <c r="AG133" s="5"/>
      <c r="AJ133" s="5"/>
      <c r="AK133" s="5"/>
      <c r="AO133" s="14"/>
      <c r="AP133" s="5"/>
      <c r="AQ133" s="5"/>
      <c r="AS133" s="5"/>
      <c r="AV133" s="5"/>
      <c r="AW133" s="5"/>
      <c r="AX133" s="5"/>
      <c r="BA133" s="5"/>
      <c r="BB133" s="5"/>
      <c r="BD133" s="5"/>
      <c r="BE133" s="5"/>
      <c r="BG133" s="5"/>
      <c r="BL133" s="5"/>
      <c r="BX133" s="14"/>
      <c r="CG133" s="5"/>
      <c r="CI133" s="5"/>
    </row>
    <row r="134" spans="1:87" x14ac:dyDescent="0.3">
      <c r="A134" s="8"/>
      <c r="B134" s="8"/>
      <c r="D134" s="4"/>
      <c r="F134" s="4"/>
      <c r="G134" s="4"/>
      <c r="H134" s="18"/>
      <c r="I134" s="18"/>
      <c r="J134" s="18"/>
      <c r="K134" s="18"/>
      <c r="L134" s="18"/>
      <c r="M134" s="111"/>
      <c r="N134" s="4"/>
      <c r="O134" s="4"/>
      <c r="P134" s="43"/>
      <c r="Q134" s="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14"/>
      <c r="AG134" s="5"/>
      <c r="AJ134" s="5"/>
      <c r="AK134" s="5"/>
      <c r="AO134" s="14"/>
      <c r="AP134" s="5"/>
      <c r="AQ134" s="5"/>
      <c r="AS134" s="5"/>
      <c r="AV134" s="5"/>
      <c r="AW134" s="5"/>
      <c r="AX134" s="5"/>
      <c r="BA134" s="5"/>
      <c r="BB134" s="5"/>
      <c r="BD134" s="5"/>
      <c r="BE134" s="5"/>
      <c r="BG134" s="5"/>
      <c r="BL134" s="5"/>
      <c r="BX134" s="14"/>
      <c r="CG134" s="5"/>
      <c r="CI134" s="5"/>
    </row>
    <row r="135" spans="1:87" x14ac:dyDescent="0.3">
      <c r="A135" s="8"/>
      <c r="B135" s="8"/>
      <c r="D135" s="4"/>
      <c r="F135" s="4"/>
      <c r="G135" s="4"/>
      <c r="H135" s="18"/>
      <c r="I135" s="18"/>
      <c r="J135" s="18"/>
      <c r="K135" s="18"/>
      <c r="L135" s="18"/>
      <c r="M135" s="111"/>
      <c r="N135" s="4"/>
      <c r="O135" s="4"/>
      <c r="P135" s="43"/>
      <c r="Q135" s="8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14"/>
      <c r="AG135" s="5"/>
      <c r="AJ135" s="5"/>
      <c r="AK135" s="5"/>
      <c r="AO135" s="14"/>
      <c r="AP135" s="5"/>
      <c r="AQ135" s="5"/>
      <c r="AS135" s="5"/>
      <c r="AV135" s="5"/>
      <c r="AW135" s="5"/>
      <c r="AX135" s="5"/>
      <c r="BA135" s="5"/>
      <c r="BB135" s="5"/>
      <c r="BD135" s="5"/>
      <c r="BE135" s="5"/>
      <c r="BG135" s="5"/>
      <c r="BL135" s="5"/>
      <c r="BX135" s="14"/>
      <c r="CG135" s="5"/>
      <c r="CI135" s="5"/>
    </row>
    <row r="136" spans="1:87" x14ac:dyDescent="0.3">
      <c r="A136" s="8"/>
      <c r="B136" s="8"/>
      <c r="D136" s="4"/>
      <c r="F136" s="4"/>
      <c r="G136" s="4"/>
      <c r="H136" s="18"/>
      <c r="I136" s="18"/>
      <c r="J136" s="18"/>
      <c r="K136" s="18"/>
      <c r="L136" s="18"/>
      <c r="M136" s="111"/>
      <c r="N136" s="4"/>
      <c r="O136" s="4"/>
      <c r="P136" s="43"/>
      <c r="Q136" s="8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14"/>
      <c r="AG136" s="5"/>
      <c r="AJ136" s="5"/>
      <c r="AK136" s="5"/>
      <c r="AO136" s="14"/>
      <c r="AP136" s="5"/>
      <c r="AQ136" s="5"/>
      <c r="AS136" s="5"/>
      <c r="AV136" s="5"/>
      <c r="AW136" s="5"/>
      <c r="AX136" s="5"/>
      <c r="BA136" s="5"/>
      <c r="BB136" s="5"/>
      <c r="BD136" s="5"/>
      <c r="BE136" s="5"/>
      <c r="BG136" s="5"/>
      <c r="BL136" s="5"/>
      <c r="BX136" s="14"/>
      <c r="CG136" s="5"/>
      <c r="CI136" s="5"/>
    </row>
    <row r="137" spans="1:87" x14ac:dyDescent="0.3">
      <c r="A137" s="8"/>
      <c r="B137" s="8"/>
      <c r="D137" s="4"/>
      <c r="F137" s="4"/>
      <c r="G137" s="4"/>
      <c r="H137" s="18"/>
      <c r="I137" s="18"/>
      <c r="J137" s="18"/>
      <c r="K137" s="18"/>
      <c r="L137" s="18"/>
      <c r="M137" s="111"/>
      <c r="N137" s="4"/>
      <c r="O137" s="4"/>
      <c r="P137" s="43"/>
      <c r="Q137" s="8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14"/>
      <c r="AG137" s="5"/>
      <c r="AJ137" s="5"/>
      <c r="AK137" s="5"/>
      <c r="AO137" s="14"/>
      <c r="AP137" s="5"/>
      <c r="AQ137" s="5"/>
      <c r="AS137" s="5"/>
      <c r="AV137" s="5"/>
      <c r="AW137" s="5"/>
      <c r="AX137" s="5"/>
      <c r="BA137" s="5"/>
      <c r="BB137" s="5"/>
      <c r="BD137" s="5"/>
      <c r="BE137" s="5"/>
      <c r="BG137" s="5"/>
      <c r="BL137" s="5"/>
      <c r="BX137" s="14"/>
      <c r="CG137" s="5"/>
      <c r="CI137" s="5"/>
    </row>
    <row r="138" spans="1:87" x14ac:dyDescent="0.3">
      <c r="A138" s="8"/>
      <c r="B138" s="8"/>
      <c r="D138" s="4"/>
      <c r="F138" s="4"/>
      <c r="G138" s="4"/>
      <c r="H138" s="18"/>
      <c r="I138" s="18"/>
      <c r="J138" s="18"/>
      <c r="K138" s="18"/>
      <c r="L138" s="18"/>
      <c r="M138" s="111"/>
      <c r="N138" s="4"/>
      <c r="O138" s="4"/>
      <c r="P138" s="43"/>
      <c r="Q138" s="8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14"/>
      <c r="AG138" s="5"/>
      <c r="AJ138" s="5"/>
      <c r="AK138" s="5"/>
      <c r="AO138" s="14"/>
      <c r="AP138" s="5"/>
      <c r="AQ138" s="5"/>
      <c r="AS138" s="5"/>
      <c r="AV138" s="5"/>
      <c r="AW138" s="5"/>
      <c r="AX138" s="5"/>
      <c r="BA138" s="5"/>
      <c r="BB138" s="5"/>
      <c r="BD138" s="5"/>
      <c r="BE138" s="5"/>
      <c r="BG138" s="5"/>
      <c r="BL138" s="5"/>
      <c r="BX138" s="14"/>
      <c r="CG138" s="5"/>
      <c r="CI138" s="5"/>
    </row>
    <row r="139" spans="1:87" x14ac:dyDescent="0.3">
      <c r="A139" s="8"/>
      <c r="B139" s="8"/>
      <c r="D139" s="4"/>
      <c r="F139" s="4"/>
      <c r="G139" s="4"/>
      <c r="H139" s="18"/>
      <c r="I139" s="18"/>
      <c r="J139" s="18"/>
      <c r="K139" s="18"/>
      <c r="L139" s="18"/>
      <c r="M139" s="111"/>
      <c r="N139" s="4"/>
      <c r="O139" s="4"/>
      <c r="P139" s="43"/>
      <c r="Q139" s="8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14"/>
      <c r="AG139" s="5"/>
      <c r="AJ139" s="5"/>
      <c r="AK139" s="5"/>
      <c r="AO139" s="14"/>
      <c r="AP139" s="5"/>
      <c r="AQ139" s="5"/>
      <c r="AS139" s="5"/>
      <c r="AV139" s="5"/>
      <c r="AW139" s="5"/>
      <c r="AX139" s="5"/>
      <c r="BA139" s="5"/>
      <c r="BB139" s="5"/>
      <c r="BD139" s="5"/>
      <c r="BE139" s="5"/>
      <c r="BG139" s="5"/>
      <c r="BL139" s="5"/>
      <c r="BX139" s="14"/>
      <c r="CG139" s="5"/>
      <c r="CI139" s="5"/>
    </row>
    <row r="140" spans="1:87" x14ac:dyDescent="0.3">
      <c r="A140" s="8"/>
      <c r="B140" s="8"/>
      <c r="D140" s="4"/>
      <c r="F140" s="4"/>
      <c r="G140" s="4"/>
      <c r="H140" s="18"/>
      <c r="I140" s="18"/>
      <c r="J140" s="18"/>
      <c r="K140" s="18"/>
      <c r="L140" s="18"/>
      <c r="M140" s="111"/>
      <c r="N140" s="4"/>
      <c r="O140" s="4"/>
      <c r="P140" s="43"/>
      <c r="Q140" s="8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14"/>
      <c r="AG140" s="5"/>
      <c r="AJ140" s="5"/>
      <c r="AK140" s="5"/>
      <c r="AO140" s="14"/>
      <c r="AP140" s="5"/>
      <c r="AQ140" s="5"/>
      <c r="AS140" s="5"/>
      <c r="AV140" s="5"/>
      <c r="AW140" s="5"/>
      <c r="AX140" s="5"/>
      <c r="BA140" s="5"/>
      <c r="BB140" s="5"/>
      <c r="BD140" s="5"/>
      <c r="BE140" s="5"/>
      <c r="BG140" s="5"/>
      <c r="BL140" s="5"/>
      <c r="BX140" s="14"/>
      <c r="CG140" s="5"/>
      <c r="CI140" s="5"/>
    </row>
    <row r="141" spans="1:87" x14ac:dyDescent="0.3">
      <c r="A141" s="8"/>
      <c r="B141" s="8"/>
      <c r="D141" s="4"/>
      <c r="F141" s="4"/>
      <c r="G141" s="4"/>
      <c r="H141" s="18"/>
      <c r="I141" s="18"/>
      <c r="J141" s="18"/>
      <c r="K141" s="18"/>
      <c r="L141" s="18"/>
      <c r="M141" s="111"/>
      <c r="N141" s="4"/>
      <c r="O141" s="4"/>
      <c r="P141" s="43"/>
      <c r="Q141" s="8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14"/>
      <c r="AG141" s="5"/>
      <c r="AJ141" s="5"/>
      <c r="AK141" s="5"/>
      <c r="AO141" s="14"/>
      <c r="AP141" s="5"/>
      <c r="AQ141" s="5"/>
      <c r="AS141" s="5"/>
      <c r="AV141" s="5"/>
      <c r="AW141" s="5"/>
      <c r="AX141" s="5"/>
      <c r="BA141" s="5"/>
      <c r="BB141" s="5"/>
      <c r="BD141" s="5"/>
      <c r="BE141" s="5"/>
      <c r="BG141" s="5"/>
      <c r="BL141" s="5"/>
      <c r="BX141" s="14"/>
      <c r="CG141" s="5"/>
      <c r="CI141" s="5"/>
    </row>
    <row r="142" spans="1:87" x14ac:dyDescent="0.3">
      <c r="A142" s="8"/>
      <c r="B142" s="8"/>
      <c r="D142" s="4"/>
      <c r="F142" s="4"/>
      <c r="G142" s="4"/>
      <c r="H142" s="18"/>
      <c r="I142" s="18"/>
      <c r="J142" s="18"/>
      <c r="K142" s="18"/>
      <c r="L142" s="18"/>
      <c r="M142" s="111"/>
      <c r="N142" s="4"/>
      <c r="O142" s="4"/>
      <c r="P142" s="43"/>
      <c r="Q142" s="8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14"/>
      <c r="AG142" s="5"/>
      <c r="AJ142" s="5"/>
      <c r="AK142" s="5"/>
      <c r="AO142" s="14"/>
      <c r="AP142" s="5"/>
      <c r="AQ142" s="5"/>
      <c r="AS142" s="5"/>
      <c r="AV142" s="5"/>
      <c r="AW142" s="5"/>
      <c r="AX142" s="5"/>
      <c r="BA142" s="5"/>
      <c r="BB142" s="5"/>
      <c r="BD142" s="5"/>
      <c r="BE142" s="5"/>
      <c r="BG142" s="5"/>
      <c r="BL142" s="5"/>
      <c r="BX142" s="14"/>
      <c r="CG142" s="5"/>
      <c r="CI142" s="5"/>
    </row>
    <row r="143" spans="1:87" x14ac:dyDescent="0.3">
      <c r="A143" s="8"/>
      <c r="B143" s="8"/>
      <c r="D143" s="4"/>
      <c r="F143" s="4"/>
      <c r="G143" s="4"/>
      <c r="H143" s="18"/>
      <c r="I143" s="18"/>
      <c r="J143" s="18"/>
      <c r="K143" s="18"/>
      <c r="L143" s="18"/>
      <c r="M143" s="111"/>
      <c r="N143" s="4"/>
      <c r="O143" s="4"/>
      <c r="P143" s="43"/>
      <c r="Q143" s="8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14"/>
      <c r="AG143" s="5"/>
      <c r="AJ143" s="5"/>
      <c r="AK143" s="5"/>
      <c r="AO143" s="14"/>
      <c r="AP143" s="5"/>
      <c r="AQ143" s="5"/>
      <c r="AS143" s="5"/>
      <c r="AV143" s="5"/>
      <c r="AW143" s="5"/>
      <c r="AX143" s="5"/>
      <c r="BA143" s="5"/>
      <c r="BB143" s="5"/>
      <c r="BD143" s="5"/>
      <c r="BE143" s="5"/>
      <c r="BG143" s="5"/>
      <c r="BL143" s="5"/>
      <c r="BX143" s="14"/>
      <c r="CG143" s="5"/>
      <c r="CI143" s="5"/>
    </row>
    <row r="144" spans="1:87" x14ac:dyDescent="0.3">
      <c r="A144" s="8"/>
      <c r="B144" s="8"/>
      <c r="D144" s="4"/>
      <c r="F144" s="4"/>
      <c r="G144" s="4"/>
      <c r="H144" s="18"/>
      <c r="I144" s="18"/>
      <c r="J144" s="18"/>
      <c r="K144" s="18"/>
      <c r="L144" s="18"/>
      <c r="M144" s="111"/>
      <c r="N144" s="4"/>
      <c r="O144" s="4"/>
      <c r="P144" s="43"/>
      <c r="Q144" s="8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14"/>
      <c r="AG144" s="5"/>
      <c r="AJ144" s="5"/>
      <c r="AK144" s="5"/>
      <c r="AO144" s="14"/>
      <c r="AP144" s="5"/>
      <c r="AQ144" s="5"/>
      <c r="AS144" s="5"/>
      <c r="AV144" s="5"/>
      <c r="AW144" s="5"/>
      <c r="AX144" s="5"/>
      <c r="BA144" s="5"/>
      <c r="BB144" s="5"/>
      <c r="BD144" s="5"/>
      <c r="BE144" s="5"/>
      <c r="BG144" s="5"/>
      <c r="BL144" s="5"/>
      <c r="BX144" s="14"/>
      <c r="CG144" s="5"/>
      <c r="CI144" s="5"/>
    </row>
    <row r="145" spans="1:87" x14ac:dyDescent="0.3">
      <c r="A145" s="8"/>
      <c r="B145" s="8"/>
      <c r="D145" s="4"/>
      <c r="F145" s="4"/>
      <c r="G145" s="4"/>
      <c r="H145" s="18"/>
      <c r="I145" s="18"/>
      <c r="J145" s="18"/>
      <c r="K145" s="18"/>
      <c r="L145" s="18"/>
      <c r="M145" s="111"/>
      <c r="N145" s="4"/>
      <c r="O145" s="4"/>
      <c r="P145" s="43"/>
      <c r="Q145" s="8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14"/>
      <c r="AG145" s="5"/>
      <c r="AJ145" s="5"/>
      <c r="AK145" s="5"/>
      <c r="AO145" s="14"/>
      <c r="AP145" s="5"/>
      <c r="AQ145" s="5"/>
      <c r="AS145" s="5"/>
      <c r="AV145" s="5"/>
      <c r="AW145" s="5"/>
      <c r="AX145" s="5"/>
      <c r="BA145" s="5"/>
      <c r="BB145" s="5"/>
      <c r="BD145" s="5"/>
      <c r="BE145" s="5"/>
      <c r="BG145" s="5"/>
      <c r="BL145" s="5"/>
      <c r="BX145" s="14"/>
      <c r="CG145" s="5"/>
      <c r="CI145" s="5"/>
    </row>
    <row r="146" spans="1:87" x14ac:dyDescent="0.3">
      <c r="A146" s="8"/>
      <c r="B146" s="8"/>
      <c r="D146" s="4"/>
      <c r="F146" s="4"/>
      <c r="G146" s="4"/>
      <c r="H146" s="18"/>
      <c r="I146" s="18"/>
      <c r="J146" s="18"/>
      <c r="K146" s="18"/>
      <c r="L146" s="18"/>
      <c r="M146" s="111"/>
      <c r="N146" s="4"/>
      <c r="O146" s="4"/>
      <c r="P146" s="43"/>
      <c r="Q146" s="8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14"/>
      <c r="AG146" s="5"/>
      <c r="AJ146" s="5"/>
      <c r="AK146" s="5"/>
      <c r="AO146" s="14"/>
      <c r="AP146" s="5"/>
      <c r="AQ146" s="5"/>
      <c r="AS146" s="5"/>
      <c r="AV146" s="5"/>
      <c r="AW146" s="5"/>
      <c r="AX146" s="5"/>
      <c r="BA146" s="5"/>
      <c r="BB146" s="5"/>
      <c r="BD146" s="5"/>
      <c r="BE146" s="5"/>
      <c r="BG146" s="5"/>
      <c r="BL146" s="5"/>
      <c r="BX146" s="14"/>
      <c r="CG146" s="5"/>
      <c r="CI146" s="5"/>
    </row>
    <row r="147" spans="1:87" x14ac:dyDescent="0.3">
      <c r="A147" s="8"/>
      <c r="B147" s="8"/>
      <c r="D147" s="4"/>
      <c r="F147" s="4"/>
      <c r="G147" s="4"/>
      <c r="H147" s="18"/>
      <c r="I147" s="18"/>
      <c r="J147" s="18"/>
      <c r="K147" s="18"/>
      <c r="L147" s="18"/>
      <c r="M147" s="111"/>
      <c r="N147" s="4"/>
      <c r="O147" s="4"/>
      <c r="P147" s="43"/>
      <c r="Q147" s="8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14"/>
      <c r="AG147" s="5"/>
      <c r="AJ147" s="5"/>
      <c r="AK147" s="5"/>
      <c r="AO147" s="14"/>
      <c r="AP147" s="5"/>
      <c r="AQ147" s="5"/>
      <c r="AS147" s="5"/>
      <c r="AV147" s="5"/>
      <c r="AW147" s="5"/>
      <c r="AX147" s="5"/>
      <c r="BA147" s="5"/>
      <c r="BB147" s="5"/>
      <c r="BD147" s="5"/>
      <c r="BE147" s="5"/>
      <c r="BG147" s="5"/>
      <c r="BL147" s="5"/>
      <c r="BX147" s="14"/>
      <c r="CG147" s="5"/>
      <c r="CI147" s="5"/>
    </row>
    <row r="148" spans="1:87" x14ac:dyDescent="0.3">
      <c r="A148" s="8"/>
      <c r="B148" s="8"/>
      <c r="D148" s="4"/>
      <c r="F148" s="4"/>
      <c r="G148" s="4"/>
      <c r="H148" s="18"/>
      <c r="I148" s="18"/>
      <c r="J148" s="18"/>
      <c r="K148" s="18"/>
      <c r="L148" s="18"/>
      <c r="M148" s="111"/>
      <c r="N148" s="4"/>
      <c r="O148" s="4"/>
      <c r="P148" s="43"/>
      <c r="Q148" s="8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14"/>
      <c r="AG148" s="5"/>
      <c r="AJ148" s="5"/>
      <c r="AK148" s="5"/>
      <c r="AO148" s="14"/>
      <c r="AP148" s="5"/>
      <c r="AQ148" s="5"/>
      <c r="AS148" s="5"/>
      <c r="AV148" s="5"/>
      <c r="AW148" s="5"/>
      <c r="AX148" s="5"/>
      <c r="BA148" s="5"/>
      <c r="BB148" s="5"/>
      <c r="BD148" s="5"/>
      <c r="BE148" s="5"/>
      <c r="BG148" s="5"/>
      <c r="BL148" s="5"/>
      <c r="BX148" s="14"/>
      <c r="CG148" s="5"/>
      <c r="CI148" s="5"/>
    </row>
    <row r="149" spans="1:87" x14ac:dyDescent="0.3">
      <c r="A149" s="8"/>
      <c r="B149" s="8"/>
      <c r="D149" s="4"/>
      <c r="F149" s="4"/>
      <c r="G149" s="4"/>
      <c r="H149" s="18"/>
      <c r="I149" s="18"/>
      <c r="J149" s="18"/>
      <c r="K149" s="18"/>
      <c r="L149" s="18"/>
      <c r="M149" s="111"/>
      <c r="N149" s="4"/>
      <c r="O149" s="4"/>
      <c r="P149" s="43"/>
      <c r="Q149" s="8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14"/>
      <c r="AG149" s="5"/>
      <c r="AJ149" s="5"/>
      <c r="AK149" s="5"/>
      <c r="AO149" s="14"/>
      <c r="AP149" s="5"/>
      <c r="AQ149" s="5"/>
      <c r="AS149" s="5"/>
      <c r="AV149" s="5"/>
      <c r="AW149" s="5"/>
      <c r="AX149" s="5"/>
      <c r="BA149" s="5"/>
      <c r="BB149" s="5"/>
      <c r="BD149" s="5"/>
      <c r="BE149" s="5"/>
      <c r="BG149" s="5"/>
      <c r="BL149" s="5"/>
      <c r="BX149" s="14"/>
      <c r="CG149" s="5"/>
      <c r="CI149" s="5"/>
    </row>
    <row r="150" spans="1:87" x14ac:dyDescent="0.3">
      <c r="A150" s="8"/>
      <c r="B150" s="8"/>
      <c r="D150" s="4"/>
      <c r="F150" s="4"/>
      <c r="G150" s="4"/>
      <c r="H150" s="18"/>
      <c r="I150" s="18"/>
      <c r="J150" s="18"/>
      <c r="K150" s="18"/>
      <c r="L150" s="18"/>
      <c r="M150" s="111"/>
      <c r="N150" s="4"/>
      <c r="O150" s="4"/>
      <c r="P150" s="43"/>
      <c r="Q150" s="8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14"/>
      <c r="AG150" s="5"/>
      <c r="AJ150" s="5"/>
      <c r="AK150" s="5"/>
      <c r="AO150" s="14"/>
      <c r="AP150" s="5"/>
      <c r="AQ150" s="5"/>
      <c r="AS150" s="5"/>
      <c r="AV150" s="5"/>
      <c r="AW150" s="5"/>
      <c r="AX150" s="5"/>
      <c r="BA150" s="5"/>
      <c r="BB150" s="5"/>
      <c r="BD150" s="5"/>
      <c r="BE150" s="5"/>
      <c r="BG150" s="5"/>
      <c r="BL150" s="5"/>
      <c r="BX150" s="14"/>
      <c r="CG150" s="5"/>
      <c r="CI150" s="5"/>
    </row>
    <row r="151" spans="1:87" x14ac:dyDescent="0.3">
      <c r="A151" s="8"/>
      <c r="B151" s="8"/>
      <c r="D151" s="4"/>
      <c r="F151" s="4"/>
      <c r="G151" s="4"/>
      <c r="H151" s="18"/>
      <c r="I151" s="18"/>
      <c r="J151" s="18"/>
      <c r="K151" s="18"/>
      <c r="L151" s="18"/>
      <c r="M151" s="111"/>
      <c r="N151" s="4"/>
      <c r="O151" s="4"/>
      <c r="P151" s="43"/>
      <c r="Q151" s="8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14"/>
      <c r="AG151" s="5"/>
      <c r="AJ151" s="5"/>
      <c r="AK151" s="5"/>
      <c r="AO151" s="14"/>
      <c r="AP151" s="5"/>
      <c r="AQ151" s="5"/>
      <c r="AS151" s="5"/>
      <c r="AV151" s="5"/>
      <c r="AW151" s="5"/>
      <c r="AX151" s="5"/>
      <c r="BA151" s="5"/>
      <c r="BB151" s="5"/>
      <c r="BD151" s="5"/>
      <c r="BE151" s="5"/>
      <c r="BG151" s="5"/>
      <c r="BL151" s="5"/>
      <c r="BX151" s="14"/>
      <c r="CG151" s="5"/>
      <c r="CI151" s="5"/>
    </row>
    <row r="152" spans="1:87" x14ac:dyDescent="0.3">
      <c r="A152" s="8"/>
      <c r="B152" s="8"/>
      <c r="D152" s="4"/>
      <c r="F152" s="4"/>
      <c r="G152" s="4"/>
      <c r="H152" s="18"/>
      <c r="I152" s="18"/>
      <c r="J152" s="18"/>
      <c r="K152" s="18"/>
      <c r="L152" s="18"/>
      <c r="M152" s="111"/>
      <c r="N152" s="4"/>
      <c r="O152" s="4"/>
      <c r="P152" s="43"/>
      <c r="Q152" s="8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14"/>
      <c r="AG152" s="5"/>
      <c r="AJ152" s="5"/>
      <c r="AK152" s="5"/>
      <c r="AO152" s="14"/>
      <c r="AP152" s="5"/>
      <c r="AQ152" s="5"/>
      <c r="AS152" s="5"/>
      <c r="AV152" s="5"/>
      <c r="AW152" s="5"/>
      <c r="AX152" s="5"/>
      <c r="BA152" s="5"/>
      <c r="BB152" s="5"/>
      <c r="BD152" s="5"/>
      <c r="BE152" s="5"/>
      <c r="BG152" s="5"/>
      <c r="BL152" s="5"/>
      <c r="BX152" s="14"/>
      <c r="CG152" s="5"/>
      <c r="CI152" s="5"/>
    </row>
    <row r="153" spans="1:87" x14ac:dyDescent="0.3">
      <c r="A153" s="8"/>
      <c r="B153" s="8"/>
      <c r="D153" s="4"/>
      <c r="F153" s="4"/>
      <c r="G153" s="4"/>
      <c r="H153" s="18"/>
      <c r="I153" s="18"/>
      <c r="J153" s="18"/>
      <c r="K153" s="18"/>
      <c r="L153" s="18"/>
      <c r="M153" s="111"/>
      <c r="N153" s="4"/>
      <c r="O153" s="4"/>
      <c r="P153" s="43"/>
      <c r="Q153" s="8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14"/>
      <c r="AG153" s="5"/>
      <c r="AJ153" s="5"/>
      <c r="AK153" s="5"/>
      <c r="AO153" s="14"/>
      <c r="AP153" s="5"/>
      <c r="AQ153" s="5"/>
      <c r="AS153" s="5"/>
      <c r="AV153" s="5"/>
      <c r="AW153" s="5"/>
      <c r="AX153" s="5"/>
      <c r="BA153" s="5"/>
      <c r="BB153" s="5"/>
      <c r="BD153" s="5"/>
      <c r="BE153" s="5"/>
      <c r="BG153" s="5"/>
      <c r="BL153" s="5"/>
      <c r="BX153" s="14"/>
      <c r="CG153" s="5"/>
      <c r="CI153" s="5"/>
    </row>
    <row r="154" spans="1:87" x14ac:dyDescent="0.3">
      <c r="A154" s="8"/>
      <c r="B154" s="8"/>
      <c r="D154" s="4"/>
      <c r="F154" s="4"/>
      <c r="G154" s="4"/>
      <c r="H154" s="18"/>
      <c r="I154" s="18"/>
      <c r="J154" s="18"/>
      <c r="K154" s="18"/>
      <c r="L154" s="18"/>
      <c r="M154" s="111"/>
      <c r="N154" s="4"/>
      <c r="O154" s="4"/>
      <c r="P154" s="43"/>
      <c r="Q154" s="8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14"/>
      <c r="AG154" s="5"/>
      <c r="AJ154" s="5"/>
      <c r="AK154" s="5"/>
      <c r="AO154" s="14"/>
      <c r="AP154" s="5"/>
      <c r="AQ154" s="5"/>
      <c r="AS154" s="5"/>
      <c r="AV154" s="5"/>
      <c r="AW154" s="5"/>
      <c r="AX154" s="5"/>
      <c r="BA154" s="5"/>
      <c r="BB154" s="5"/>
      <c r="BD154" s="5"/>
      <c r="BE154" s="5"/>
      <c r="BG154" s="5"/>
      <c r="BL154" s="5"/>
      <c r="BX154" s="14"/>
      <c r="CG154" s="5"/>
      <c r="CI154" s="5"/>
    </row>
    <row r="155" spans="1:87" x14ac:dyDescent="0.3">
      <c r="A155" s="8"/>
      <c r="B155" s="8"/>
      <c r="D155" s="4"/>
      <c r="F155" s="4"/>
      <c r="G155" s="4"/>
      <c r="H155" s="18"/>
      <c r="I155" s="18"/>
      <c r="J155" s="18"/>
      <c r="K155" s="18"/>
      <c r="L155" s="18"/>
      <c r="M155" s="111"/>
      <c r="N155" s="4"/>
      <c r="O155" s="4"/>
      <c r="P155" s="43"/>
      <c r="Q155" s="8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14"/>
      <c r="AG155" s="5"/>
      <c r="AJ155" s="5"/>
      <c r="AK155" s="5"/>
      <c r="AO155" s="14"/>
      <c r="AP155" s="5"/>
      <c r="AQ155" s="5"/>
      <c r="AS155" s="5"/>
      <c r="AV155" s="5"/>
      <c r="AW155" s="5"/>
      <c r="AX155" s="5"/>
      <c r="BA155" s="5"/>
      <c r="BB155" s="5"/>
      <c r="BD155" s="5"/>
      <c r="BE155" s="5"/>
      <c r="BG155" s="5"/>
      <c r="BL155" s="5"/>
      <c r="BX155" s="14"/>
      <c r="CG155" s="5"/>
      <c r="CI155" s="5"/>
    </row>
    <row r="156" spans="1:87" x14ac:dyDescent="0.3">
      <c r="A156" s="8"/>
      <c r="B156" s="8"/>
      <c r="D156" s="4"/>
      <c r="F156" s="4"/>
      <c r="G156" s="4"/>
      <c r="H156" s="18"/>
      <c r="I156" s="18"/>
      <c r="J156" s="18"/>
      <c r="K156" s="18"/>
      <c r="L156" s="18"/>
      <c r="M156" s="111"/>
      <c r="N156" s="4"/>
      <c r="O156" s="4"/>
      <c r="P156" s="43"/>
      <c r="Q156" s="8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14"/>
      <c r="AG156" s="5"/>
      <c r="AJ156" s="5"/>
      <c r="AK156" s="5"/>
      <c r="AO156" s="14"/>
      <c r="AP156" s="5"/>
      <c r="AQ156" s="5"/>
      <c r="AS156" s="5"/>
      <c r="AV156" s="5"/>
      <c r="AW156" s="5"/>
      <c r="AX156" s="5"/>
      <c r="BA156" s="5"/>
      <c r="BB156" s="5"/>
      <c r="BD156" s="5"/>
      <c r="BE156" s="5"/>
      <c r="BG156" s="5"/>
      <c r="BL156" s="5"/>
      <c r="BX156" s="14"/>
      <c r="CG156" s="5"/>
      <c r="CI156" s="5"/>
    </row>
    <row r="157" spans="1:87" x14ac:dyDescent="0.3">
      <c r="A157" s="8"/>
      <c r="B157" s="8"/>
      <c r="D157" s="4"/>
      <c r="F157" s="4"/>
      <c r="G157" s="4"/>
      <c r="H157" s="18"/>
      <c r="I157" s="18"/>
      <c r="J157" s="18"/>
      <c r="K157" s="18"/>
      <c r="L157" s="18"/>
      <c r="M157" s="111"/>
      <c r="N157" s="4"/>
      <c r="O157" s="4"/>
      <c r="P157" s="43"/>
      <c r="Q157" s="8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14"/>
      <c r="AG157" s="5"/>
      <c r="AJ157" s="5"/>
      <c r="AK157" s="5"/>
      <c r="AO157" s="14"/>
      <c r="AP157" s="5"/>
      <c r="AQ157" s="5"/>
      <c r="AS157" s="5"/>
      <c r="AV157" s="5"/>
      <c r="AW157" s="5"/>
      <c r="AX157" s="5"/>
      <c r="BA157" s="5"/>
      <c r="BB157" s="5"/>
      <c r="BD157" s="5"/>
      <c r="BE157" s="5"/>
      <c r="BG157" s="5"/>
      <c r="BL157" s="5"/>
      <c r="BX157" s="14"/>
      <c r="CG157" s="5"/>
      <c r="CI157" s="5"/>
    </row>
    <row r="158" spans="1:87" x14ac:dyDescent="0.3">
      <c r="A158" s="8"/>
      <c r="B158" s="8"/>
      <c r="D158" s="4"/>
      <c r="F158" s="4"/>
      <c r="G158" s="4"/>
      <c r="H158" s="18"/>
      <c r="I158" s="18"/>
      <c r="J158" s="18"/>
      <c r="K158" s="18"/>
      <c r="L158" s="18"/>
      <c r="M158" s="111"/>
      <c r="N158" s="4"/>
      <c r="O158" s="4"/>
      <c r="P158" s="43"/>
      <c r="Q158" s="8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14"/>
      <c r="AG158" s="5"/>
      <c r="AJ158" s="5"/>
      <c r="AK158" s="5"/>
      <c r="AO158" s="14"/>
      <c r="AP158" s="5"/>
      <c r="AQ158" s="5"/>
      <c r="AS158" s="5"/>
      <c r="AV158" s="5"/>
      <c r="AW158" s="5"/>
      <c r="AX158" s="5"/>
      <c r="BA158" s="5"/>
      <c r="BB158" s="5"/>
      <c r="BD158" s="5"/>
      <c r="BE158" s="5"/>
      <c r="BG158" s="5"/>
      <c r="BL158" s="5"/>
      <c r="BX158" s="14"/>
      <c r="CG158" s="5"/>
      <c r="CI158" s="5"/>
    </row>
    <row r="159" spans="1:87" x14ac:dyDescent="0.3">
      <c r="A159" s="8"/>
      <c r="B159" s="8"/>
      <c r="D159" s="4"/>
      <c r="F159" s="4"/>
      <c r="G159" s="4"/>
      <c r="H159" s="18"/>
      <c r="I159" s="18"/>
      <c r="J159" s="18"/>
      <c r="K159" s="18"/>
      <c r="L159" s="18"/>
      <c r="M159" s="111"/>
      <c r="N159" s="4"/>
      <c r="O159" s="4"/>
      <c r="P159" s="43"/>
      <c r="Q159" s="8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14"/>
      <c r="AG159" s="5"/>
      <c r="AJ159" s="5"/>
      <c r="AK159" s="5"/>
      <c r="AO159" s="14"/>
      <c r="AP159" s="5"/>
      <c r="AQ159" s="5"/>
      <c r="AS159" s="5"/>
      <c r="AV159" s="5"/>
      <c r="AW159" s="5"/>
      <c r="AX159" s="5"/>
      <c r="BA159" s="5"/>
      <c r="BB159" s="5"/>
      <c r="BD159" s="5"/>
      <c r="BE159" s="5"/>
      <c r="BG159" s="5"/>
      <c r="BL159" s="5"/>
      <c r="BX159" s="14"/>
      <c r="CG159" s="5"/>
      <c r="CI159" s="5"/>
    </row>
    <row r="160" spans="1:87" x14ac:dyDescent="0.3">
      <c r="A160" s="8"/>
      <c r="B160" s="8"/>
      <c r="D160" s="4"/>
      <c r="F160" s="4"/>
      <c r="G160" s="4"/>
      <c r="H160" s="18"/>
      <c r="I160" s="18"/>
      <c r="J160" s="18"/>
      <c r="K160" s="18"/>
      <c r="L160" s="18"/>
      <c r="M160" s="111"/>
      <c r="N160" s="4"/>
      <c r="O160" s="4"/>
      <c r="P160" s="43"/>
      <c r="Q160" s="8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14"/>
      <c r="AG160" s="5"/>
      <c r="AJ160" s="5"/>
      <c r="AK160" s="5"/>
      <c r="AO160" s="14"/>
      <c r="AP160" s="5"/>
      <c r="AQ160" s="5"/>
      <c r="AS160" s="5"/>
      <c r="AV160" s="5"/>
      <c r="AW160" s="5"/>
      <c r="AX160" s="5"/>
      <c r="BA160" s="5"/>
      <c r="BB160" s="5"/>
      <c r="BD160" s="5"/>
      <c r="BE160" s="5"/>
      <c r="BG160" s="5"/>
      <c r="BL160" s="5"/>
      <c r="BX160" s="14"/>
      <c r="CG160" s="5"/>
      <c r="CI160" s="5"/>
    </row>
    <row r="161" spans="1:87" x14ac:dyDescent="0.3">
      <c r="A161" s="8"/>
      <c r="B161" s="8"/>
      <c r="D161" s="4"/>
      <c r="F161" s="4"/>
      <c r="G161" s="4"/>
      <c r="H161" s="18"/>
      <c r="I161" s="18"/>
      <c r="J161" s="18"/>
      <c r="K161" s="18"/>
      <c r="L161" s="18"/>
      <c r="M161" s="111"/>
      <c r="N161" s="4"/>
      <c r="O161" s="4"/>
      <c r="P161" s="43"/>
      <c r="Q161" s="8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14"/>
      <c r="AG161" s="5"/>
      <c r="AJ161" s="5"/>
      <c r="AK161" s="5"/>
      <c r="AO161" s="14"/>
      <c r="AP161" s="5"/>
      <c r="AQ161" s="5"/>
      <c r="AS161" s="5"/>
      <c r="AV161" s="5"/>
      <c r="AW161" s="5"/>
      <c r="AX161" s="5"/>
      <c r="BA161" s="5"/>
      <c r="BB161" s="5"/>
      <c r="BD161" s="5"/>
      <c r="BE161" s="5"/>
      <c r="BG161" s="5"/>
      <c r="BL161" s="5"/>
      <c r="BX161" s="14"/>
      <c r="CG161" s="5"/>
      <c r="CI161" s="5"/>
    </row>
    <row r="162" spans="1:87" x14ac:dyDescent="0.3">
      <c r="A162" s="8"/>
      <c r="B162" s="8"/>
      <c r="D162" s="4"/>
      <c r="F162" s="4"/>
      <c r="G162" s="4"/>
      <c r="H162" s="18"/>
      <c r="I162" s="18"/>
      <c r="J162" s="18"/>
      <c r="K162" s="18"/>
      <c r="L162" s="18"/>
      <c r="M162" s="111"/>
      <c r="N162" s="4"/>
      <c r="O162" s="4"/>
      <c r="P162" s="43"/>
      <c r="Q162" s="8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14"/>
      <c r="AG162" s="5"/>
      <c r="AJ162" s="5"/>
      <c r="AK162" s="5"/>
      <c r="AO162" s="14"/>
      <c r="AP162" s="5"/>
      <c r="AQ162" s="5"/>
      <c r="AS162" s="5"/>
      <c r="AV162" s="5"/>
      <c r="AW162" s="5"/>
      <c r="AX162" s="5"/>
      <c r="BA162" s="5"/>
      <c r="BB162" s="5"/>
      <c r="BD162" s="5"/>
      <c r="BE162" s="5"/>
      <c r="BG162" s="5"/>
      <c r="BL162" s="5"/>
      <c r="BX162" s="14"/>
      <c r="CG162" s="5"/>
      <c r="CI162" s="5"/>
    </row>
    <row r="163" spans="1:87" x14ac:dyDescent="0.3">
      <c r="A163" s="8"/>
      <c r="B163" s="8"/>
      <c r="D163" s="4"/>
      <c r="F163" s="4"/>
      <c r="G163" s="4"/>
      <c r="H163" s="18"/>
      <c r="I163" s="18"/>
      <c r="J163" s="18"/>
      <c r="K163" s="18"/>
      <c r="L163" s="18"/>
      <c r="M163" s="111"/>
      <c r="N163" s="4"/>
      <c r="O163" s="4"/>
      <c r="P163" s="43"/>
      <c r="Q163" s="8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14"/>
      <c r="AG163" s="5"/>
      <c r="AJ163" s="5"/>
      <c r="AK163" s="5"/>
      <c r="AO163" s="14"/>
      <c r="AP163" s="5"/>
      <c r="AQ163" s="5"/>
      <c r="AS163" s="5"/>
      <c r="AV163" s="5"/>
      <c r="AW163" s="5"/>
      <c r="AX163" s="5"/>
      <c r="BA163" s="5"/>
      <c r="BB163" s="5"/>
      <c r="BD163" s="5"/>
      <c r="BE163" s="5"/>
      <c r="BG163" s="5"/>
      <c r="BL163" s="5"/>
      <c r="BX163" s="14"/>
      <c r="CG163" s="5"/>
      <c r="CI163" s="5"/>
    </row>
    <row r="164" spans="1:87" x14ac:dyDescent="0.3">
      <c r="A164" s="8"/>
      <c r="B164" s="8"/>
      <c r="D164" s="4"/>
      <c r="F164" s="4"/>
      <c r="G164" s="4"/>
      <c r="H164" s="18"/>
      <c r="I164" s="18"/>
      <c r="J164" s="18"/>
      <c r="K164" s="18"/>
      <c r="L164" s="18"/>
      <c r="M164" s="111"/>
      <c r="N164" s="4"/>
      <c r="O164" s="4"/>
      <c r="P164" s="43"/>
      <c r="Q164" s="8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14"/>
      <c r="AG164" s="5"/>
      <c r="AJ164" s="5"/>
      <c r="AK164" s="5"/>
      <c r="AO164" s="14"/>
      <c r="AP164" s="5"/>
      <c r="AQ164" s="5"/>
      <c r="AS164" s="5"/>
      <c r="AV164" s="5"/>
      <c r="AW164" s="5"/>
      <c r="AX164" s="5"/>
      <c r="BA164" s="5"/>
      <c r="BB164" s="5"/>
      <c r="BD164" s="5"/>
      <c r="BE164" s="5"/>
      <c r="BG164" s="5"/>
      <c r="BL164" s="5"/>
      <c r="BX164" s="14"/>
      <c r="CG164" s="5"/>
      <c r="CI164" s="5"/>
    </row>
    <row r="165" spans="1:87" x14ac:dyDescent="0.3">
      <c r="A165" s="8"/>
      <c r="B165" s="8"/>
      <c r="D165" s="4"/>
      <c r="F165" s="4"/>
      <c r="G165" s="4"/>
      <c r="H165" s="18"/>
      <c r="I165" s="18"/>
      <c r="J165" s="18"/>
      <c r="K165" s="18"/>
      <c r="L165" s="18"/>
      <c r="M165" s="111"/>
      <c r="N165" s="4"/>
      <c r="O165" s="4"/>
      <c r="P165" s="43"/>
      <c r="Q165" s="8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14"/>
      <c r="AG165" s="5"/>
      <c r="AJ165" s="5"/>
      <c r="AK165" s="5"/>
      <c r="AO165" s="14"/>
      <c r="AP165" s="5"/>
      <c r="AQ165" s="5"/>
      <c r="AS165" s="5"/>
      <c r="AV165" s="5"/>
      <c r="AW165" s="5"/>
      <c r="AX165" s="5"/>
      <c r="BA165" s="5"/>
      <c r="BB165" s="5"/>
      <c r="BD165" s="5"/>
      <c r="BE165" s="5"/>
      <c r="BG165" s="5"/>
      <c r="BL165" s="5"/>
      <c r="BX165" s="14"/>
      <c r="CG165" s="5"/>
      <c r="CI165" s="5"/>
    </row>
    <row r="166" spans="1:87" x14ac:dyDescent="0.3">
      <c r="A166" s="8"/>
      <c r="B166" s="8"/>
      <c r="D166" s="4"/>
      <c r="F166" s="4"/>
      <c r="G166" s="4"/>
      <c r="H166" s="18"/>
      <c r="I166" s="18"/>
      <c r="J166" s="18"/>
      <c r="K166" s="18"/>
      <c r="L166" s="18"/>
      <c r="M166" s="111"/>
      <c r="N166" s="4"/>
      <c r="O166" s="4"/>
      <c r="P166" s="43"/>
      <c r="Q166" s="8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14"/>
      <c r="AG166" s="5"/>
      <c r="AJ166" s="5"/>
      <c r="AK166" s="5"/>
      <c r="AO166" s="14"/>
      <c r="AP166" s="5"/>
      <c r="AQ166" s="5"/>
      <c r="AS166" s="5"/>
      <c r="AV166" s="5"/>
      <c r="AW166" s="5"/>
      <c r="AX166" s="5"/>
      <c r="BA166" s="5"/>
      <c r="BB166" s="5"/>
      <c r="BD166" s="5"/>
      <c r="BE166" s="5"/>
      <c r="BG166" s="5"/>
      <c r="BL166" s="5"/>
      <c r="BX166" s="14"/>
      <c r="CG166" s="5"/>
      <c r="CI166" s="5"/>
    </row>
    <row r="167" spans="1:87" x14ac:dyDescent="0.3">
      <c r="A167" s="8"/>
      <c r="B167" s="8"/>
      <c r="D167" s="4"/>
      <c r="F167" s="4"/>
      <c r="G167" s="4"/>
      <c r="H167" s="18"/>
      <c r="I167" s="18"/>
      <c r="J167" s="18"/>
      <c r="K167" s="18"/>
      <c r="L167" s="18"/>
      <c r="M167" s="111"/>
      <c r="N167" s="4"/>
      <c r="O167" s="4"/>
      <c r="P167" s="43"/>
      <c r="Q167" s="8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14"/>
      <c r="AG167" s="5"/>
      <c r="AJ167" s="5"/>
      <c r="AK167" s="5"/>
      <c r="AO167" s="14"/>
      <c r="AP167" s="5"/>
      <c r="AQ167" s="5"/>
      <c r="AS167" s="5"/>
      <c r="AV167" s="5"/>
      <c r="AW167" s="5"/>
      <c r="AX167" s="5"/>
      <c r="BA167" s="5"/>
      <c r="BB167" s="5"/>
      <c r="BD167" s="5"/>
      <c r="BE167" s="5"/>
      <c r="BG167" s="5"/>
      <c r="BL167" s="5"/>
      <c r="BX167" s="14"/>
      <c r="CG167" s="5"/>
      <c r="CI167" s="5"/>
    </row>
    <row r="168" spans="1:87" x14ac:dyDescent="0.3">
      <c r="A168" s="8"/>
      <c r="B168" s="8"/>
      <c r="D168" s="4"/>
      <c r="F168" s="4"/>
      <c r="G168" s="4"/>
      <c r="H168" s="18"/>
      <c r="I168" s="18"/>
      <c r="J168" s="18"/>
      <c r="K168" s="18"/>
      <c r="L168" s="18"/>
      <c r="M168" s="111"/>
      <c r="N168" s="4"/>
      <c r="O168" s="4"/>
      <c r="P168" s="43"/>
      <c r="Q168" s="8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14"/>
      <c r="AG168" s="5"/>
      <c r="AJ168" s="5"/>
      <c r="AK168" s="5"/>
      <c r="AO168" s="14"/>
      <c r="AP168" s="5"/>
      <c r="AQ168" s="5"/>
      <c r="AS168" s="5"/>
      <c r="AV168" s="5"/>
      <c r="AW168" s="5"/>
      <c r="AX168" s="5"/>
      <c r="BA168" s="5"/>
      <c r="BB168" s="5"/>
      <c r="BD168" s="5"/>
      <c r="BE168" s="5"/>
      <c r="BG168" s="5"/>
      <c r="BL168" s="5"/>
      <c r="BX168" s="14"/>
      <c r="CG168" s="5"/>
      <c r="CI168" s="5"/>
    </row>
    <row r="169" spans="1:87" x14ac:dyDescent="0.3">
      <c r="A169" s="8"/>
      <c r="B169" s="8"/>
      <c r="D169" s="4"/>
      <c r="F169" s="4"/>
      <c r="G169" s="4"/>
      <c r="H169" s="18"/>
      <c r="I169" s="18"/>
      <c r="J169" s="18"/>
      <c r="K169" s="18"/>
      <c r="L169" s="18"/>
      <c r="M169" s="111"/>
      <c r="N169" s="4"/>
      <c r="O169" s="4"/>
      <c r="P169" s="43"/>
      <c r="Q169" s="8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14"/>
      <c r="AG169" s="5"/>
      <c r="AJ169" s="5"/>
      <c r="AK169" s="5"/>
      <c r="AO169" s="14"/>
      <c r="AP169" s="5"/>
      <c r="AQ169" s="5"/>
      <c r="AS169" s="5"/>
      <c r="AV169" s="5"/>
      <c r="AW169" s="5"/>
      <c r="AX169" s="5"/>
      <c r="BA169" s="5"/>
      <c r="BB169" s="5"/>
      <c r="BD169" s="5"/>
      <c r="BE169" s="5"/>
      <c r="BG169" s="5"/>
      <c r="BL169" s="5"/>
      <c r="BX169" s="14"/>
      <c r="CG169" s="5"/>
      <c r="CI169" s="5"/>
    </row>
    <row r="170" spans="1:87" x14ac:dyDescent="0.3">
      <c r="A170" s="8"/>
      <c r="B170" s="8"/>
      <c r="D170" s="4"/>
      <c r="F170" s="4"/>
      <c r="G170" s="4"/>
      <c r="H170" s="18"/>
      <c r="I170" s="18"/>
      <c r="J170" s="18"/>
      <c r="K170" s="18"/>
      <c r="L170" s="18"/>
      <c r="M170" s="111"/>
      <c r="N170" s="4"/>
      <c r="O170" s="4"/>
      <c r="P170" s="43"/>
      <c r="Q170" s="8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14"/>
      <c r="AG170" s="5"/>
      <c r="AJ170" s="5"/>
      <c r="AK170" s="5"/>
      <c r="AO170" s="14"/>
      <c r="AP170" s="5"/>
      <c r="AQ170" s="5"/>
      <c r="AS170" s="5"/>
      <c r="AV170" s="5"/>
      <c r="AW170" s="5"/>
      <c r="AX170" s="5"/>
      <c r="BA170" s="5"/>
      <c r="BB170" s="5"/>
      <c r="BD170" s="5"/>
      <c r="BE170" s="5"/>
      <c r="BG170" s="5"/>
      <c r="BL170" s="5"/>
      <c r="BX170" s="14"/>
      <c r="CG170" s="5"/>
      <c r="CI170" s="5"/>
    </row>
    <row r="171" spans="1:87" x14ac:dyDescent="0.3">
      <c r="A171" s="8"/>
      <c r="B171" s="8"/>
      <c r="D171" s="4"/>
      <c r="F171" s="4"/>
      <c r="G171" s="4"/>
      <c r="H171" s="18"/>
      <c r="I171" s="18"/>
      <c r="J171" s="18"/>
      <c r="K171" s="18"/>
      <c r="L171" s="18"/>
      <c r="M171" s="111"/>
      <c r="N171" s="4"/>
      <c r="O171" s="4"/>
      <c r="P171" s="43"/>
      <c r="Q171" s="8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14"/>
      <c r="AG171" s="5"/>
      <c r="AJ171" s="5"/>
      <c r="AK171" s="5"/>
      <c r="AO171" s="14"/>
      <c r="AP171" s="5"/>
      <c r="AQ171" s="5"/>
      <c r="AS171" s="5"/>
      <c r="AV171" s="5"/>
      <c r="AW171" s="5"/>
      <c r="AX171" s="5"/>
      <c r="BA171" s="5"/>
      <c r="BB171" s="5"/>
      <c r="BD171" s="5"/>
      <c r="BE171" s="5"/>
      <c r="BG171" s="5"/>
      <c r="BL171" s="5"/>
      <c r="BX171" s="14"/>
      <c r="CG171" s="5"/>
      <c r="CI171" s="5"/>
    </row>
    <row r="172" spans="1:87" x14ac:dyDescent="0.3">
      <c r="A172" s="8"/>
      <c r="B172" s="8"/>
      <c r="D172" s="4"/>
      <c r="F172" s="4"/>
      <c r="G172" s="4"/>
      <c r="H172" s="18"/>
      <c r="I172" s="18"/>
      <c r="J172" s="18"/>
      <c r="K172" s="18"/>
      <c r="L172" s="18"/>
      <c r="M172" s="111"/>
      <c r="N172" s="4"/>
      <c r="O172" s="4"/>
      <c r="P172" s="43"/>
      <c r="Q172" s="8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14"/>
      <c r="AG172" s="5"/>
      <c r="AJ172" s="5"/>
      <c r="AK172" s="5"/>
      <c r="AO172" s="14"/>
      <c r="AP172" s="5"/>
      <c r="AQ172" s="5"/>
      <c r="AS172" s="5"/>
      <c r="AV172" s="5"/>
      <c r="AW172" s="5"/>
      <c r="AX172" s="5"/>
      <c r="BA172" s="5"/>
      <c r="BB172" s="5"/>
      <c r="BD172" s="5"/>
      <c r="BE172" s="5"/>
      <c r="BG172" s="5"/>
      <c r="BL172" s="5"/>
      <c r="BX172" s="14"/>
      <c r="CG172" s="5"/>
      <c r="CI172" s="5"/>
    </row>
    <row r="173" spans="1:87" x14ac:dyDescent="0.3">
      <c r="A173" s="8"/>
      <c r="B173" s="8"/>
      <c r="D173" s="4"/>
      <c r="F173" s="4"/>
      <c r="G173" s="4"/>
      <c r="H173" s="18"/>
      <c r="I173" s="18"/>
      <c r="J173" s="18"/>
      <c r="K173" s="18"/>
      <c r="L173" s="18"/>
      <c r="M173" s="111"/>
      <c r="N173" s="4"/>
      <c r="O173" s="4"/>
      <c r="P173" s="43"/>
      <c r="Q173" s="8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14"/>
      <c r="AG173" s="5"/>
      <c r="AJ173" s="5"/>
      <c r="AK173" s="5"/>
      <c r="AO173" s="14"/>
      <c r="AP173" s="5"/>
      <c r="AQ173" s="5"/>
      <c r="AS173" s="5"/>
      <c r="AV173" s="5"/>
      <c r="AW173" s="5"/>
      <c r="AX173" s="5"/>
      <c r="BA173" s="5"/>
      <c r="BB173" s="5"/>
      <c r="BD173" s="5"/>
      <c r="BE173" s="5"/>
      <c r="BG173" s="5"/>
      <c r="BL173" s="5"/>
      <c r="BX173" s="14"/>
      <c r="CG173" s="5"/>
      <c r="CI173" s="5"/>
    </row>
    <row r="174" spans="1:87" x14ac:dyDescent="0.3">
      <c r="A174" s="8"/>
      <c r="B174" s="8"/>
      <c r="D174" s="4"/>
      <c r="F174" s="4"/>
      <c r="G174" s="4"/>
      <c r="H174" s="18"/>
      <c r="I174" s="18"/>
      <c r="J174" s="18"/>
      <c r="K174" s="18"/>
      <c r="L174" s="18"/>
      <c r="M174" s="111"/>
      <c r="N174" s="4"/>
      <c r="O174" s="4"/>
      <c r="P174" s="43"/>
      <c r="Q174" s="8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14"/>
      <c r="AG174" s="5"/>
      <c r="AJ174" s="5"/>
      <c r="AK174" s="5"/>
      <c r="AO174" s="14"/>
      <c r="AP174" s="5"/>
      <c r="AQ174" s="5"/>
      <c r="AS174" s="5"/>
      <c r="AV174" s="5"/>
      <c r="AW174" s="5"/>
      <c r="AX174" s="5"/>
      <c r="BA174" s="5"/>
      <c r="BB174" s="5"/>
      <c r="BD174" s="5"/>
      <c r="BE174" s="5"/>
      <c r="BG174" s="5"/>
      <c r="BL174" s="5"/>
      <c r="BX174" s="14"/>
      <c r="CG174" s="5"/>
      <c r="CI174" s="5"/>
    </row>
    <row r="175" spans="1:87" x14ac:dyDescent="0.3">
      <c r="A175" s="8"/>
      <c r="B175" s="8"/>
      <c r="D175" s="4"/>
      <c r="F175" s="4"/>
      <c r="G175" s="4"/>
      <c r="H175" s="18"/>
      <c r="I175" s="18"/>
      <c r="J175" s="18"/>
      <c r="K175" s="18"/>
      <c r="L175" s="18"/>
      <c r="M175" s="111"/>
      <c r="N175" s="4"/>
      <c r="O175" s="4"/>
      <c r="P175" s="43"/>
      <c r="Q175" s="8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14"/>
      <c r="AG175" s="5"/>
      <c r="AJ175" s="5"/>
      <c r="AK175" s="5"/>
      <c r="AO175" s="14"/>
      <c r="AP175" s="5"/>
      <c r="AQ175" s="5"/>
      <c r="AS175" s="5"/>
      <c r="AV175" s="5"/>
      <c r="AW175" s="5"/>
      <c r="AX175" s="5"/>
      <c r="BA175" s="5"/>
      <c r="BB175" s="5"/>
      <c r="BD175" s="5"/>
      <c r="BE175" s="5"/>
      <c r="BG175" s="5"/>
      <c r="BL175" s="5"/>
      <c r="BX175" s="14"/>
      <c r="CG175" s="5"/>
      <c r="CI175" s="5"/>
    </row>
    <row r="176" spans="1:87" x14ac:dyDescent="0.3">
      <c r="A176" s="8"/>
      <c r="B176" s="8"/>
      <c r="D176" s="4"/>
      <c r="F176" s="4"/>
      <c r="G176" s="4"/>
      <c r="H176" s="18"/>
      <c r="I176" s="18"/>
      <c r="J176" s="18"/>
      <c r="K176" s="18"/>
      <c r="L176" s="18"/>
      <c r="M176" s="111"/>
      <c r="N176" s="4"/>
      <c r="O176" s="4"/>
      <c r="P176" s="43"/>
      <c r="Q176" s="8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14"/>
      <c r="AG176" s="5"/>
      <c r="AJ176" s="5"/>
      <c r="AK176" s="5"/>
      <c r="AO176" s="14"/>
      <c r="AP176" s="5"/>
      <c r="AQ176" s="5"/>
      <c r="AS176" s="5"/>
      <c r="AV176" s="5"/>
      <c r="AW176" s="5"/>
      <c r="AX176" s="5"/>
      <c r="BA176" s="5"/>
      <c r="BB176" s="5"/>
      <c r="BD176" s="5"/>
      <c r="BE176" s="5"/>
      <c r="BG176" s="5"/>
      <c r="BL176" s="5"/>
      <c r="BX176" s="14"/>
      <c r="CG176" s="5"/>
      <c r="CI176" s="5"/>
    </row>
    <row r="177" spans="1:87" x14ac:dyDescent="0.3">
      <c r="A177" s="8"/>
      <c r="B177" s="8"/>
      <c r="D177" s="4"/>
      <c r="F177" s="4"/>
      <c r="G177" s="4"/>
      <c r="H177" s="18"/>
      <c r="I177" s="18"/>
      <c r="J177" s="18"/>
      <c r="K177" s="18"/>
      <c r="L177" s="18"/>
      <c r="M177" s="111"/>
      <c r="N177" s="4"/>
      <c r="O177" s="4"/>
      <c r="P177" s="43"/>
      <c r="Q177" s="8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14"/>
      <c r="AG177" s="5"/>
      <c r="AJ177" s="5"/>
      <c r="AK177" s="5"/>
      <c r="AO177" s="14"/>
      <c r="AP177" s="5"/>
      <c r="AQ177" s="5"/>
      <c r="AS177" s="5"/>
      <c r="AV177" s="5"/>
      <c r="AW177" s="5"/>
      <c r="AX177" s="5"/>
      <c r="BA177" s="5"/>
      <c r="BB177" s="5"/>
      <c r="BD177" s="5"/>
      <c r="BE177" s="5"/>
      <c r="BG177" s="5"/>
      <c r="BL177" s="5"/>
      <c r="BX177" s="14"/>
      <c r="CG177" s="5"/>
      <c r="CI177" s="5"/>
    </row>
    <row r="178" spans="1:87" x14ac:dyDescent="0.3">
      <c r="A178" s="8"/>
      <c r="B178" s="8"/>
      <c r="D178" s="4"/>
      <c r="F178" s="4"/>
      <c r="G178" s="4"/>
      <c r="H178" s="18"/>
      <c r="I178" s="18"/>
      <c r="J178" s="18"/>
      <c r="K178" s="18"/>
      <c r="L178" s="18"/>
      <c r="M178" s="111"/>
      <c r="N178" s="4"/>
      <c r="O178" s="4"/>
      <c r="P178" s="43"/>
      <c r="Q178" s="8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14"/>
      <c r="AG178" s="5"/>
      <c r="AJ178" s="5"/>
      <c r="AK178" s="5"/>
      <c r="AO178" s="14"/>
      <c r="AP178" s="5"/>
      <c r="AQ178" s="5"/>
      <c r="AS178" s="5"/>
      <c r="AV178" s="5"/>
      <c r="AW178" s="5"/>
      <c r="AX178" s="5"/>
      <c r="BA178" s="5"/>
      <c r="BB178" s="5"/>
      <c r="BD178" s="5"/>
      <c r="BE178" s="5"/>
      <c r="BG178" s="5"/>
      <c r="BL178" s="5"/>
      <c r="BX178" s="14"/>
      <c r="CG178" s="5"/>
      <c r="CI178" s="5"/>
    </row>
    <row r="179" spans="1:87" x14ac:dyDescent="0.3">
      <c r="A179" s="8"/>
      <c r="B179" s="8"/>
      <c r="D179" s="4"/>
      <c r="F179" s="4"/>
      <c r="G179" s="4"/>
      <c r="H179" s="18"/>
      <c r="I179" s="18"/>
      <c r="J179" s="18"/>
      <c r="K179" s="18"/>
      <c r="L179" s="18"/>
      <c r="M179" s="111"/>
      <c r="N179" s="4"/>
      <c r="O179" s="4"/>
      <c r="P179" s="43"/>
      <c r="Q179" s="8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14"/>
      <c r="AG179" s="5"/>
      <c r="AJ179" s="5"/>
      <c r="AK179" s="5"/>
      <c r="AO179" s="14"/>
      <c r="AP179" s="5"/>
      <c r="AQ179" s="5"/>
      <c r="AS179" s="5"/>
      <c r="AV179" s="5"/>
      <c r="AW179" s="5"/>
      <c r="AX179" s="5"/>
      <c r="BA179" s="5"/>
      <c r="BB179" s="5"/>
      <c r="BD179" s="5"/>
      <c r="BE179" s="5"/>
      <c r="BG179" s="5"/>
      <c r="BL179" s="5"/>
      <c r="BX179" s="14"/>
      <c r="CG179" s="5"/>
      <c r="CI179" s="5"/>
    </row>
    <row r="180" spans="1:87" x14ac:dyDescent="0.3">
      <c r="A180" s="8"/>
      <c r="B180" s="8"/>
      <c r="D180" s="4"/>
      <c r="F180" s="4"/>
      <c r="G180" s="4"/>
      <c r="H180" s="18"/>
      <c r="I180" s="18"/>
      <c r="J180" s="18"/>
      <c r="K180" s="18"/>
      <c r="L180" s="18"/>
      <c r="M180" s="111"/>
      <c r="N180" s="4"/>
      <c r="O180" s="4"/>
      <c r="P180" s="43"/>
      <c r="Q180" s="8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14"/>
      <c r="AG180" s="5"/>
      <c r="AJ180" s="5"/>
      <c r="AK180" s="5"/>
      <c r="AO180" s="14"/>
      <c r="AP180" s="5"/>
      <c r="AQ180" s="5"/>
      <c r="AS180" s="5"/>
      <c r="AV180" s="5"/>
      <c r="AW180" s="5"/>
      <c r="AX180" s="5"/>
      <c r="BA180" s="5"/>
      <c r="BB180" s="5"/>
      <c r="BD180" s="5"/>
      <c r="BE180" s="5"/>
      <c r="BG180" s="5"/>
      <c r="BL180" s="5"/>
      <c r="BX180" s="14"/>
      <c r="CG180" s="5"/>
      <c r="CI180" s="5"/>
    </row>
    <row r="181" spans="1:87" x14ac:dyDescent="0.3">
      <c r="A181" s="8"/>
      <c r="B181" s="8"/>
      <c r="D181" s="4"/>
      <c r="F181" s="4"/>
      <c r="G181" s="4"/>
      <c r="H181" s="18"/>
      <c r="I181" s="18"/>
      <c r="J181" s="18"/>
      <c r="K181" s="18"/>
      <c r="L181" s="18"/>
      <c r="M181" s="111"/>
      <c r="N181" s="4"/>
      <c r="O181" s="4"/>
      <c r="P181" s="43"/>
      <c r="Q181" s="8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14"/>
      <c r="AG181" s="5"/>
      <c r="AJ181" s="5"/>
      <c r="AK181" s="5"/>
      <c r="AO181" s="14"/>
      <c r="AP181" s="5"/>
      <c r="AQ181" s="5"/>
      <c r="AS181" s="5"/>
      <c r="AV181" s="5"/>
      <c r="AW181" s="5"/>
      <c r="AX181" s="5"/>
      <c r="BA181" s="5"/>
      <c r="BB181" s="5"/>
      <c r="BD181" s="5"/>
      <c r="BE181" s="5"/>
      <c r="BG181" s="5"/>
      <c r="BL181" s="5"/>
      <c r="BX181" s="14"/>
      <c r="CG181" s="5"/>
      <c r="CI181" s="5"/>
    </row>
    <row r="182" spans="1:87" x14ac:dyDescent="0.3">
      <c r="A182" s="8"/>
      <c r="B182" s="8"/>
      <c r="D182" s="4"/>
      <c r="F182" s="4"/>
      <c r="G182" s="4"/>
      <c r="H182" s="18"/>
      <c r="I182" s="18"/>
      <c r="J182" s="18"/>
      <c r="K182" s="18"/>
      <c r="L182" s="18"/>
      <c r="M182" s="111"/>
      <c r="N182" s="4"/>
      <c r="O182" s="4"/>
      <c r="P182" s="43"/>
      <c r="Q182" s="8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14"/>
      <c r="AG182" s="5"/>
      <c r="AJ182" s="5"/>
      <c r="AK182" s="5"/>
      <c r="AO182" s="14"/>
      <c r="AP182" s="5"/>
      <c r="AQ182" s="5"/>
      <c r="AS182" s="5"/>
      <c r="AV182" s="5"/>
      <c r="AW182" s="5"/>
      <c r="AX182" s="5"/>
      <c r="BA182" s="5"/>
      <c r="BB182" s="5"/>
      <c r="BD182" s="5"/>
      <c r="BE182" s="5"/>
      <c r="BG182" s="5"/>
      <c r="BL182" s="5"/>
      <c r="BX182" s="14"/>
      <c r="CG182" s="5"/>
      <c r="CI182" s="5"/>
    </row>
    <row r="183" spans="1:87" x14ac:dyDescent="0.3">
      <c r="A183" s="8"/>
      <c r="B183" s="8"/>
      <c r="D183" s="4"/>
      <c r="F183" s="4"/>
      <c r="G183" s="4"/>
      <c r="H183" s="18"/>
      <c r="I183" s="18"/>
      <c r="J183" s="18"/>
      <c r="K183" s="18"/>
      <c r="L183" s="18"/>
      <c r="M183" s="111"/>
      <c r="N183" s="4"/>
      <c r="O183" s="4"/>
      <c r="P183" s="43"/>
      <c r="Q183" s="8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14"/>
      <c r="AG183" s="5"/>
      <c r="AJ183" s="5"/>
      <c r="AK183" s="5"/>
      <c r="AO183" s="14"/>
      <c r="AP183" s="5"/>
      <c r="AQ183" s="5"/>
      <c r="AS183" s="5"/>
      <c r="AV183" s="5"/>
      <c r="AW183" s="5"/>
      <c r="AX183" s="5"/>
      <c r="BA183" s="5"/>
      <c r="BB183" s="5"/>
      <c r="BD183" s="5"/>
      <c r="BE183" s="5"/>
      <c r="BG183" s="5"/>
      <c r="BL183" s="5"/>
      <c r="BX183" s="14"/>
      <c r="CG183" s="5"/>
      <c r="CI183" s="5"/>
    </row>
    <row r="184" spans="1:87" x14ac:dyDescent="0.3">
      <c r="A184" s="8"/>
      <c r="B184" s="8"/>
      <c r="D184" s="4"/>
      <c r="F184" s="4"/>
      <c r="G184" s="4"/>
      <c r="H184" s="18"/>
      <c r="I184" s="18"/>
      <c r="J184" s="18"/>
      <c r="K184" s="18"/>
      <c r="L184" s="18"/>
      <c r="M184" s="111"/>
      <c r="N184" s="4"/>
      <c r="O184" s="4"/>
      <c r="P184" s="43"/>
      <c r="Q184" s="8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14"/>
      <c r="AG184" s="5"/>
      <c r="AJ184" s="5"/>
      <c r="AK184" s="5"/>
      <c r="AO184" s="14"/>
      <c r="AP184" s="5"/>
      <c r="AQ184" s="5"/>
      <c r="AS184" s="5"/>
      <c r="AV184" s="5"/>
      <c r="AW184" s="5"/>
      <c r="AX184" s="5"/>
      <c r="BA184" s="5"/>
      <c r="BB184" s="5"/>
      <c r="BD184" s="5"/>
      <c r="BE184" s="5"/>
      <c r="BG184" s="5"/>
      <c r="BL184" s="5"/>
      <c r="BX184" s="14"/>
      <c r="CG184" s="5"/>
      <c r="CI184" s="5"/>
    </row>
    <row r="185" spans="1:87" x14ac:dyDescent="0.3">
      <c r="A185" s="8"/>
      <c r="B185" s="8"/>
      <c r="D185" s="4"/>
      <c r="F185" s="4"/>
      <c r="G185" s="4"/>
      <c r="H185" s="18"/>
      <c r="I185" s="18"/>
      <c r="J185" s="18"/>
      <c r="K185" s="18"/>
      <c r="L185" s="18"/>
      <c r="M185" s="111"/>
      <c r="N185" s="4"/>
      <c r="O185" s="4"/>
      <c r="P185" s="43"/>
      <c r="Q185" s="8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14"/>
      <c r="AG185" s="5"/>
      <c r="AJ185" s="5"/>
      <c r="AK185" s="5"/>
      <c r="AO185" s="14"/>
      <c r="AP185" s="5"/>
      <c r="AQ185" s="5"/>
      <c r="AS185" s="5"/>
      <c r="AV185" s="5"/>
      <c r="AW185" s="5"/>
      <c r="AX185" s="5"/>
      <c r="BA185" s="5"/>
      <c r="BB185" s="5"/>
      <c r="BD185" s="5"/>
      <c r="BE185" s="5"/>
      <c r="BG185" s="5"/>
      <c r="BL185" s="5"/>
      <c r="BX185" s="14"/>
      <c r="CG185" s="5"/>
      <c r="CI185" s="5"/>
    </row>
    <row r="186" spans="1:87" x14ac:dyDescent="0.3">
      <c r="A186" s="8"/>
      <c r="B186" s="8"/>
      <c r="D186" s="4"/>
      <c r="F186" s="4"/>
      <c r="G186" s="4"/>
      <c r="H186" s="18"/>
      <c r="I186" s="18"/>
      <c r="J186" s="18"/>
      <c r="K186" s="18"/>
      <c r="L186" s="18"/>
      <c r="M186" s="111"/>
      <c r="N186" s="4"/>
      <c r="O186" s="4"/>
      <c r="P186" s="43"/>
      <c r="Q186" s="8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14"/>
      <c r="AG186" s="5"/>
      <c r="AJ186" s="5"/>
      <c r="AK186" s="5"/>
      <c r="AO186" s="14"/>
      <c r="AP186" s="5"/>
      <c r="AQ186" s="5"/>
      <c r="AS186" s="5"/>
      <c r="AV186" s="5"/>
      <c r="AW186" s="5"/>
      <c r="AX186" s="5"/>
      <c r="BA186" s="5"/>
      <c r="BB186" s="5"/>
      <c r="BD186" s="5"/>
      <c r="BE186" s="5"/>
      <c r="BG186" s="5"/>
      <c r="BL186" s="5"/>
      <c r="BX186" s="14"/>
      <c r="CG186" s="5"/>
      <c r="CI186" s="5"/>
    </row>
    <row r="187" spans="1:87" x14ac:dyDescent="0.3">
      <c r="A187" s="8"/>
      <c r="B187" s="8"/>
      <c r="D187" s="4"/>
      <c r="F187" s="4"/>
      <c r="G187" s="4"/>
      <c r="H187" s="18"/>
      <c r="I187" s="18"/>
      <c r="J187" s="18"/>
      <c r="K187" s="18"/>
      <c r="L187" s="18"/>
      <c r="M187" s="111"/>
      <c r="N187" s="4"/>
      <c r="O187" s="4"/>
      <c r="P187" s="43"/>
      <c r="Q187" s="8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14"/>
      <c r="AG187" s="5"/>
      <c r="AJ187" s="5"/>
      <c r="AK187" s="5"/>
      <c r="AO187" s="14"/>
      <c r="AP187" s="5"/>
      <c r="AQ187" s="5"/>
      <c r="AS187" s="5"/>
      <c r="AV187" s="5"/>
      <c r="AW187" s="5"/>
      <c r="AX187" s="5"/>
      <c r="BA187" s="5"/>
      <c r="BB187" s="5"/>
      <c r="BD187" s="5"/>
      <c r="BE187" s="5"/>
      <c r="BG187" s="5"/>
      <c r="BL187" s="5"/>
      <c r="BX187" s="14"/>
      <c r="CG187" s="5"/>
      <c r="CI187" s="5"/>
    </row>
    <row r="188" spans="1:87" x14ac:dyDescent="0.3">
      <c r="A188" s="8"/>
      <c r="B188" s="8"/>
      <c r="D188" s="4"/>
      <c r="F188" s="4"/>
      <c r="G188" s="4"/>
      <c r="H188" s="18"/>
      <c r="I188" s="18"/>
      <c r="J188" s="18"/>
      <c r="K188" s="18"/>
      <c r="L188" s="18"/>
      <c r="M188" s="111"/>
      <c r="N188" s="4"/>
      <c r="O188" s="4"/>
      <c r="P188" s="43"/>
      <c r="Q188" s="8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14"/>
      <c r="AG188" s="5"/>
      <c r="AJ188" s="5"/>
      <c r="AK188" s="5"/>
      <c r="AO188" s="14"/>
      <c r="AP188" s="5"/>
      <c r="AQ188" s="5"/>
      <c r="AS188" s="5"/>
      <c r="AV188" s="5"/>
      <c r="AW188" s="5"/>
      <c r="AX188" s="5"/>
      <c r="BA188" s="5"/>
      <c r="BB188" s="5"/>
      <c r="BD188" s="5"/>
      <c r="BE188" s="5"/>
      <c r="BG188" s="5"/>
      <c r="BL188" s="5"/>
      <c r="BX188" s="14"/>
      <c r="CG188" s="5"/>
      <c r="CI188" s="5"/>
    </row>
    <row r="189" spans="1:87" x14ac:dyDescent="0.3">
      <c r="A189" s="8"/>
      <c r="B189" s="8"/>
      <c r="D189" s="4"/>
      <c r="F189" s="4"/>
      <c r="G189" s="4"/>
      <c r="H189" s="18"/>
      <c r="I189" s="18"/>
      <c r="J189" s="18"/>
      <c r="K189" s="18"/>
      <c r="L189" s="18"/>
      <c r="M189" s="111"/>
      <c r="N189" s="4"/>
      <c r="O189" s="4"/>
      <c r="P189" s="43"/>
      <c r="Q189" s="8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14"/>
      <c r="AG189" s="5"/>
      <c r="AJ189" s="5"/>
      <c r="AK189" s="5"/>
      <c r="AO189" s="14"/>
      <c r="AP189" s="5"/>
      <c r="AQ189" s="5"/>
      <c r="AS189" s="5"/>
      <c r="AV189" s="5"/>
      <c r="AW189" s="5"/>
      <c r="AX189" s="5"/>
      <c r="BA189" s="5"/>
      <c r="BB189" s="5"/>
      <c r="BD189" s="5"/>
      <c r="BE189" s="5"/>
      <c r="BG189" s="5"/>
      <c r="BL189" s="5"/>
      <c r="BX189" s="14"/>
      <c r="CG189" s="5"/>
      <c r="CI189" s="5"/>
    </row>
    <row r="190" spans="1:87" x14ac:dyDescent="0.3">
      <c r="A190" s="8"/>
      <c r="B190" s="8"/>
      <c r="D190" s="4"/>
      <c r="F190" s="4"/>
      <c r="G190" s="4"/>
      <c r="H190" s="18"/>
      <c r="I190" s="18"/>
      <c r="J190" s="18"/>
      <c r="K190" s="18"/>
      <c r="L190" s="18"/>
      <c r="M190" s="111"/>
      <c r="N190" s="4"/>
      <c r="O190" s="4"/>
      <c r="P190" s="43"/>
      <c r="Q190" s="8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14"/>
      <c r="AG190" s="5"/>
      <c r="AJ190" s="5"/>
      <c r="AK190" s="5"/>
      <c r="AO190" s="14"/>
      <c r="AP190" s="5"/>
      <c r="AQ190" s="5"/>
      <c r="AS190" s="5"/>
      <c r="AV190" s="5"/>
      <c r="AW190" s="5"/>
      <c r="AX190" s="5"/>
      <c r="BA190" s="5"/>
      <c r="BB190" s="5"/>
      <c r="BD190" s="5"/>
      <c r="BE190" s="5"/>
      <c r="BG190" s="5"/>
      <c r="BL190" s="5"/>
      <c r="BX190" s="14"/>
      <c r="CG190" s="5"/>
      <c r="CI190" s="5"/>
    </row>
    <row r="191" spans="1:87" x14ac:dyDescent="0.3">
      <c r="A191" s="8"/>
      <c r="B191" s="8"/>
      <c r="D191" s="4"/>
      <c r="F191" s="4"/>
      <c r="G191" s="4"/>
      <c r="H191" s="18"/>
      <c r="I191" s="18"/>
      <c r="J191" s="18"/>
      <c r="K191" s="18"/>
      <c r="L191" s="18"/>
      <c r="M191" s="111"/>
      <c r="N191" s="4"/>
      <c r="O191" s="4"/>
      <c r="P191" s="43"/>
      <c r="Q191" s="8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14"/>
      <c r="AG191" s="5"/>
      <c r="AJ191" s="5"/>
      <c r="AK191" s="5"/>
      <c r="AO191" s="14"/>
      <c r="AP191" s="5"/>
      <c r="AQ191" s="5"/>
      <c r="AS191" s="5"/>
      <c r="AV191" s="5"/>
      <c r="AW191" s="5"/>
      <c r="AX191" s="5"/>
      <c r="BA191" s="5"/>
      <c r="BB191" s="5"/>
      <c r="BD191" s="5"/>
      <c r="BE191" s="5"/>
      <c r="BG191" s="5"/>
      <c r="BL191" s="5"/>
      <c r="BX191" s="14"/>
      <c r="CG191" s="5"/>
      <c r="CI191" s="5"/>
    </row>
    <row r="192" spans="1:87" x14ac:dyDescent="0.3">
      <c r="A192" s="8"/>
      <c r="B192" s="8"/>
      <c r="D192" s="4"/>
      <c r="F192" s="4"/>
      <c r="G192" s="4"/>
      <c r="H192" s="18"/>
      <c r="I192" s="18"/>
      <c r="J192" s="18"/>
      <c r="K192" s="18"/>
      <c r="L192" s="18"/>
      <c r="M192" s="111"/>
      <c r="N192" s="4"/>
      <c r="O192" s="4"/>
      <c r="P192" s="43"/>
      <c r="Q192" s="8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14"/>
      <c r="AG192" s="5"/>
      <c r="AJ192" s="5"/>
      <c r="AK192" s="5"/>
      <c r="AO192" s="14"/>
      <c r="AP192" s="5"/>
      <c r="AQ192" s="5"/>
      <c r="AS192" s="5"/>
      <c r="AV192" s="5"/>
      <c r="AW192" s="5"/>
      <c r="AX192" s="5"/>
      <c r="BA192" s="5"/>
      <c r="BB192" s="5"/>
      <c r="BD192" s="5"/>
      <c r="BE192" s="5"/>
      <c r="BG192" s="5"/>
      <c r="BL192" s="5"/>
      <c r="BX192" s="14"/>
      <c r="CG192" s="5"/>
      <c r="CI192" s="5"/>
    </row>
    <row r="193" spans="1:87" x14ac:dyDescent="0.3">
      <c r="A193" s="8"/>
      <c r="B193" s="8"/>
      <c r="D193" s="4"/>
      <c r="F193" s="4"/>
      <c r="G193" s="4"/>
      <c r="H193" s="18"/>
      <c r="I193" s="18"/>
      <c r="J193" s="18"/>
      <c r="K193" s="18"/>
      <c r="L193" s="18"/>
      <c r="M193" s="111"/>
      <c r="N193" s="4"/>
      <c r="O193" s="4"/>
      <c r="P193" s="43"/>
      <c r="Q193" s="8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14"/>
      <c r="AG193" s="5"/>
      <c r="AJ193" s="5"/>
      <c r="AK193" s="5"/>
      <c r="AO193" s="14"/>
      <c r="AP193" s="5"/>
      <c r="AQ193" s="5"/>
      <c r="AS193" s="5"/>
      <c r="AV193" s="5"/>
      <c r="AW193" s="5"/>
      <c r="AX193" s="5"/>
      <c r="BA193" s="5"/>
      <c r="BB193" s="5"/>
      <c r="BD193" s="5"/>
      <c r="BE193" s="5"/>
      <c r="BG193" s="5"/>
      <c r="BL193" s="5"/>
      <c r="BX193" s="14"/>
      <c r="CG193" s="5"/>
      <c r="CI193" s="5"/>
    </row>
    <row r="194" spans="1:87" x14ac:dyDescent="0.3">
      <c r="A194" s="8"/>
      <c r="B194" s="8"/>
      <c r="D194" s="4"/>
      <c r="F194" s="4"/>
      <c r="G194" s="4"/>
      <c r="H194" s="18"/>
      <c r="I194" s="18"/>
      <c r="J194" s="18"/>
      <c r="K194" s="18"/>
      <c r="L194" s="18"/>
      <c r="M194" s="111"/>
      <c r="N194" s="4"/>
      <c r="O194" s="4"/>
      <c r="P194" s="43"/>
      <c r="Q194" s="8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14"/>
      <c r="AG194" s="5"/>
      <c r="AJ194" s="5"/>
      <c r="AK194" s="5"/>
      <c r="AO194" s="14"/>
      <c r="AP194" s="5"/>
      <c r="AQ194" s="5"/>
      <c r="AS194" s="5"/>
      <c r="AV194" s="5"/>
      <c r="AW194" s="5"/>
      <c r="AX194" s="5"/>
      <c r="BA194" s="5"/>
      <c r="BB194" s="5"/>
      <c r="BD194" s="5"/>
      <c r="BE194" s="5"/>
      <c r="BG194" s="5"/>
      <c r="BL194" s="5"/>
      <c r="BX194" s="14"/>
      <c r="CG194" s="5"/>
      <c r="CI194" s="5"/>
    </row>
    <row r="195" spans="1:87" x14ac:dyDescent="0.3">
      <c r="A195" s="8"/>
      <c r="B195" s="8"/>
      <c r="D195" s="4"/>
      <c r="F195" s="4"/>
      <c r="G195" s="4"/>
      <c r="H195" s="18"/>
      <c r="I195" s="18"/>
      <c r="J195" s="18"/>
      <c r="K195" s="18"/>
      <c r="L195" s="18"/>
      <c r="M195" s="111"/>
      <c r="N195" s="4"/>
      <c r="O195" s="4"/>
      <c r="P195" s="43"/>
      <c r="Q195" s="8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14"/>
      <c r="AG195" s="5"/>
      <c r="AJ195" s="5"/>
      <c r="AK195" s="5"/>
      <c r="AO195" s="14"/>
      <c r="AP195" s="5"/>
      <c r="AQ195" s="5"/>
      <c r="AS195" s="5"/>
      <c r="AV195" s="5"/>
      <c r="AW195" s="5"/>
      <c r="AX195" s="5"/>
      <c r="BA195" s="5"/>
      <c r="BB195" s="5"/>
      <c r="BD195" s="5"/>
      <c r="BE195" s="5"/>
      <c r="BG195" s="5"/>
      <c r="BL195" s="5"/>
      <c r="BX195" s="14"/>
      <c r="CG195" s="5"/>
      <c r="CI195" s="5"/>
    </row>
    <row r="196" spans="1:87" x14ac:dyDescent="0.3">
      <c r="A196" s="8"/>
      <c r="B196" s="8"/>
      <c r="D196" s="4"/>
      <c r="F196" s="4"/>
      <c r="G196" s="4"/>
      <c r="H196" s="18"/>
      <c r="I196" s="18"/>
      <c r="J196" s="18"/>
      <c r="K196" s="18"/>
      <c r="L196" s="18"/>
      <c r="M196" s="111"/>
      <c r="N196" s="4"/>
      <c r="O196" s="4"/>
      <c r="P196" s="43"/>
      <c r="Q196" s="8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14"/>
      <c r="AG196" s="5"/>
      <c r="AJ196" s="5"/>
      <c r="AK196" s="5"/>
      <c r="AO196" s="14"/>
      <c r="AP196" s="5"/>
      <c r="AQ196" s="5"/>
      <c r="AS196" s="5"/>
      <c r="AV196" s="5"/>
      <c r="AW196" s="5"/>
      <c r="AX196" s="5"/>
      <c r="BA196" s="5"/>
      <c r="BB196" s="5"/>
      <c r="BD196" s="5"/>
      <c r="BE196" s="5"/>
      <c r="BG196" s="5"/>
      <c r="BL196" s="5"/>
      <c r="BX196" s="14"/>
      <c r="CG196" s="5"/>
      <c r="CI196" s="5"/>
    </row>
    <row r="197" spans="1:87" x14ac:dyDescent="0.3">
      <c r="A197" s="8"/>
      <c r="B197" s="8"/>
      <c r="D197" s="4"/>
      <c r="F197" s="4"/>
      <c r="G197" s="4"/>
      <c r="H197" s="18"/>
      <c r="I197" s="18"/>
      <c r="J197" s="18"/>
      <c r="K197" s="18"/>
      <c r="L197" s="18"/>
      <c r="M197" s="111"/>
      <c r="N197" s="4"/>
      <c r="O197" s="4"/>
      <c r="P197" s="43"/>
      <c r="Q197" s="8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14"/>
      <c r="AG197" s="5"/>
      <c r="AJ197" s="5"/>
      <c r="AK197" s="5"/>
      <c r="AO197" s="14"/>
      <c r="AP197" s="5"/>
      <c r="AQ197" s="5"/>
      <c r="AS197" s="5"/>
      <c r="AV197" s="5"/>
      <c r="AW197" s="5"/>
      <c r="AX197" s="5"/>
      <c r="BA197" s="5"/>
      <c r="BB197" s="5"/>
      <c r="BD197" s="5"/>
      <c r="BE197" s="5"/>
      <c r="BG197" s="5"/>
      <c r="BL197" s="5"/>
      <c r="BX197" s="14"/>
      <c r="CG197" s="5"/>
      <c r="CI197" s="5"/>
    </row>
    <row r="198" spans="1:87" x14ac:dyDescent="0.3">
      <c r="A198" s="8"/>
      <c r="B198" s="8"/>
      <c r="D198" s="4"/>
      <c r="F198" s="4"/>
      <c r="G198" s="4"/>
      <c r="H198" s="18"/>
      <c r="I198" s="18"/>
      <c r="J198" s="18"/>
      <c r="K198" s="18"/>
      <c r="L198" s="18"/>
      <c r="M198" s="111"/>
      <c r="N198" s="4"/>
      <c r="O198" s="4"/>
      <c r="P198" s="43"/>
      <c r="Q198" s="8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14"/>
      <c r="AG198" s="5"/>
      <c r="AJ198" s="5"/>
      <c r="AK198" s="5"/>
      <c r="AO198" s="14"/>
      <c r="AP198" s="5"/>
      <c r="AQ198" s="5"/>
      <c r="AS198" s="5"/>
      <c r="AV198" s="5"/>
      <c r="AW198" s="5"/>
      <c r="AX198" s="5"/>
      <c r="BA198" s="5"/>
      <c r="BB198" s="5"/>
      <c r="BD198" s="5"/>
      <c r="BE198" s="5"/>
      <c r="BG198" s="5"/>
      <c r="BL198" s="5"/>
      <c r="BX198" s="14"/>
      <c r="CG198" s="5"/>
      <c r="CI198" s="5"/>
    </row>
    <row r="199" spans="1:87" x14ac:dyDescent="0.3">
      <c r="A199" s="8"/>
      <c r="B199" s="8"/>
      <c r="D199" s="4"/>
      <c r="F199" s="4"/>
      <c r="G199" s="4"/>
      <c r="H199" s="18"/>
      <c r="I199" s="18"/>
      <c r="J199" s="18"/>
      <c r="K199" s="18"/>
      <c r="L199" s="18"/>
      <c r="M199" s="111"/>
      <c r="N199" s="4"/>
      <c r="O199" s="4"/>
      <c r="P199" s="43"/>
      <c r="Q199" s="8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14"/>
      <c r="AG199" s="5"/>
      <c r="AJ199" s="5"/>
      <c r="AK199" s="5"/>
      <c r="AO199" s="14"/>
      <c r="AP199" s="5"/>
      <c r="AQ199" s="5"/>
      <c r="AS199" s="5"/>
      <c r="AV199" s="5"/>
      <c r="AW199" s="5"/>
      <c r="AX199" s="5"/>
      <c r="BA199" s="5"/>
      <c r="BB199" s="5"/>
      <c r="BD199" s="5"/>
      <c r="BE199" s="5"/>
      <c r="BG199" s="5"/>
      <c r="BL199" s="5"/>
      <c r="BX199" s="14"/>
      <c r="CG199" s="5"/>
      <c r="CI199" s="5"/>
    </row>
    <row r="200" spans="1:87" x14ac:dyDescent="0.3">
      <c r="A200" s="8"/>
      <c r="B200" s="8"/>
      <c r="D200" s="4"/>
      <c r="F200" s="4"/>
      <c r="G200" s="4"/>
      <c r="H200" s="18"/>
      <c r="I200" s="18"/>
      <c r="J200" s="18"/>
      <c r="K200" s="18"/>
      <c r="L200" s="18"/>
      <c r="M200" s="111"/>
      <c r="N200" s="4"/>
      <c r="O200" s="4"/>
      <c r="P200" s="43"/>
      <c r="Q200" s="8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14"/>
      <c r="AG200" s="5"/>
      <c r="AJ200" s="5"/>
      <c r="AK200" s="5"/>
      <c r="AO200" s="14"/>
      <c r="AP200" s="5"/>
      <c r="AQ200" s="5"/>
      <c r="AS200" s="5"/>
      <c r="AV200" s="5"/>
      <c r="AW200" s="5"/>
      <c r="AX200" s="5"/>
      <c r="BA200" s="5"/>
      <c r="BB200" s="5"/>
      <c r="BD200" s="5"/>
      <c r="BE200" s="5"/>
      <c r="BG200" s="5"/>
      <c r="BL200" s="5"/>
      <c r="BX200" s="14"/>
      <c r="CG200" s="5"/>
      <c r="CI200" s="5"/>
    </row>
    <row r="201" spans="1:87" x14ac:dyDescent="0.3">
      <c r="A201" s="8"/>
      <c r="B201" s="8"/>
      <c r="D201" s="4"/>
      <c r="F201" s="4"/>
      <c r="G201" s="4"/>
      <c r="H201" s="18"/>
      <c r="I201" s="18"/>
      <c r="J201" s="18"/>
      <c r="K201" s="18"/>
      <c r="L201" s="18"/>
      <c r="M201" s="111"/>
      <c r="N201" s="4"/>
      <c r="O201" s="4"/>
      <c r="P201" s="43"/>
      <c r="Q201" s="8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14"/>
      <c r="AG201" s="5"/>
      <c r="AJ201" s="5"/>
      <c r="AK201" s="5"/>
      <c r="AO201" s="14"/>
      <c r="AP201" s="5"/>
      <c r="AQ201" s="5"/>
      <c r="AS201" s="5"/>
      <c r="AV201" s="5"/>
      <c r="AW201" s="5"/>
      <c r="AX201" s="5"/>
      <c r="BA201" s="5"/>
      <c r="BB201" s="5"/>
      <c r="BD201" s="5"/>
      <c r="BE201" s="5"/>
      <c r="BG201" s="5"/>
      <c r="BL201" s="5"/>
      <c r="BX201" s="14"/>
      <c r="CG201" s="5"/>
      <c r="CI201" s="5"/>
    </row>
    <row r="202" spans="1:87" x14ac:dyDescent="0.3">
      <c r="A202" s="8"/>
      <c r="B202" s="8"/>
      <c r="D202" s="4"/>
      <c r="F202" s="4"/>
      <c r="G202" s="4"/>
      <c r="H202" s="18"/>
      <c r="I202" s="18"/>
      <c r="J202" s="18"/>
      <c r="K202" s="18"/>
      <c r="L202" s="18"/>
      <c r="M202" s="111"/>
      <c r="N202" s="4"/>
      <c r="O202" s="4"/>
      <c r="P202" s="43"/>
      <c r="Q202" s="8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14"/>
      <c r="AG202" s="5"/>
      <c r="AJ202" s="5"/>
      <c r="AK202" s="5"/>
      <c r="AO202" s="14"/>
      <c r="AP202" s="5"/>
      <c r="AQ202" s="5"/>
      <c r="AS202" s="5"/>
      <c r="AV202" s="5"/>
      <c r="AW202" s="5"/>
      <c r="AX202" s="5"/>
      <c r="BA202" s="5"/>
      <c r="BB202" s="5"/>
      <c r="BD202" s="5"/>
      <c r="BE202" s="5"/>
      <c r="BG202" s="5"/>
      <c r="BL202" s="5"/>
      <c r="BX202" s="14"/>
      <c r="CG202" s="5"/>
      <c r="CI202" s="5"/>
    </row>
    <row r="203" spans="1:87" x14ac:dyDescent="0.3">
      <c r="A203" s="8"/>
      <c r="B203" s="8"/>
      <c r="D203" s="4"/>
      <c r="F203" s="4"/>
      <c r="G203" s="4"/>
      <c r="H203" s="18"/>
      <c r="I203" s="18"/>
      <c r="J203" s="18"/>
      <c r="K203" s="18"/>
      <c r="L203" s="18"/>
      <c r="M203" s="111"/>
      <c r="N203" s="4"/>
      <c r="O203" s="4"/>
      <c r="P203" s="43"/>
      <c r="Q203" s="8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14"/>
      <c r="AG203" s="5"/>
      <c r="AJ203" s="5"/>
      <c r="AK203" s="5"/>
      <c r="AO203" s="14"/>
      <c r="AP203" s="5"/>
      <c r="AQ203" s="5"/>
      <c r="AS203" s="5"/>
      <c r="AV203" s="5"/>
      <c r="AW203" s="5"/>
      <c r="AX203" s="5"/>
      <c r="BA203" s="5"/>
      <c r="BB203" s="5"/>
      <c r="BD203" s="5"/>
      <c r="BE203" s="5"/>
      <c r="BG203" s="5"/>
      <c r="BL203" s="5"/>
      <c r="BX203" s="14"/>
      <c r="CG203" s="5"/>
      <c r="CI203" s="5"/>
    </row>
    <row r="204" spans="1:87" x14ac:dyDescent="0.3">
      <c r="A204" s="8"/>
      <c r="B204" s="8"/>
      <c r="D204" s="4"/>
      <c r="F204" s="4"/>
      <c r="G204" s="4"/>
      <c r="H204" s="18"/>
      <c r="I204" s="18"/>
      <c r="J204" s="18"/>
      <c r="K204" s="18"/>
      <c r="L204" s="18"/>
      <c r="M204" s="111"/>
      <c r="N204" s="4"/>
      <c r="O204" s="4"/>
      <c r="P204" s="43"/>
      <c r="Q204" s="8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14"/>
      <c r="AG204" s="5"/>
      <c r="AJ204" s="5"/>
      <c r="AK204" s="5"/>
      <c r="AO204" s="14"/>
      <c r="AP204" s="5"/>
      <c r="AQ204" s="5"/>
      <c r="AS204" s="5"/>
      <c r="AV204" s="5"/>
      <c r="AW204" s="5"/>
      <c r="AX204" s="5"/>
      <c r="BA204" s="5"/>
      <c r="BB204" s="5"/>
      <c r="BD204" s="5"/>
      <c r="BE204" s="5"/>
      <c r="BG204" s="5"/>
      <c r="BL204" s="5"/>
      <c r="BX204" s="14"/>
      <c r="CG204" s="5"/>
      <c r="CI204" s="5"/>
    </row>
    <row r="205" spans="1:87" x14ac:dyDescent="0.3">
      <c r="A205" s="8"/>
      <c r="B205" s="8"/>
      <c r="D205" s="4"/>
      <c r="F205" s="4"/>
      <c r="G205" s="4"/>
      <c r="H205" s="18"/>
      <c r="I205" s="18"/>
      <c r="J205" s="18"/>
      <c r="K205" s="18"/>
      <c r="L205" s="18"/>
      <c r="M205" s="111"/>
      <c r="N205" s="4"/>
      <c r="O205" s="4"/>
      <c r="P205" s="43"/>
      <c r="Q205" s="8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14"/>
      <c r="AG205" s="5"/>
      <c r="AJ205" s="5"/>
      <c r="AK205" s="5"/>
      <c r="AO205" s="14"/>
      <c r="AP205" s="5"/>
      <c r="AQ205" s="5"/>
      <c r="AS205" s="5"/>
      <c r="AV205" s="5"/>
      <c r="AW205" s="5"/>
      <c r="AX205" s="5"/>
      <c r="BA205" s="5"/>
      <c r="BB205" s="5"/>
      <c r="BD205" s="5"/>
      <c r="BE205" s="5"/>
      <c r="BG205" s="5"/>
      <c r="BL205" s="5"/>
      <c r="BX205" s="14"/>
      <c r="CG205" s="5"/>
      <c r="CI205" s="5"/>
    </row>
    <row r="206" spans="1:87" x14ac:dyDescent="0.3">
      <c r="A206" s="8"/>
      <c r="B206" s="8"/>
      <c r="D206" s="4"/>
      <c r="F206" s="4"/>
      <c r="G206" s="4"/>
      <c r="H206" s="18"/>
      <c r="I206" s="18"/>
      <c r="J206" s="18"/>
      <c r="K206" s="18"/>
      <c r="L206" s="18"/>
      <c r="M206" s="111"/>
      <c r="N206" s="4"/>
      <c r="O206" s="4"/>
      <c r="P206" s="43"/>
      <c r="Q206" s="8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14"/>
      <c r="AG206" s="5"/>
      <c r="AJ206" s="5"/>
      <c r="AK206" s="5"/>
      <c r="AO206" s="14"/>
      <c r="AP206" s="5"/>
      <c r="AQ206" s="5"/>
      <c r="AS206" s="5"/>
      <c r="AV206" s="5"/>
      <c r="AW206" s="5"/>
      <c r="AX206" s="5"/>
      <c r="BA206" s="5"/>
      <c r="BB206" s="5"/>
      <c r="BD206" s="5"/>
      <c r="BE206" s="5"/>
      <c r="BG206" s="5"/>
      <c r="BL206" s="5"/>
      <c r="BX206" s="14"/>
      <c r="CG206" s="5"/>
      <c r="CI206" s="5"/>
    </row>
    <row r="207" spans="1:87" x14ac:dyDescent="0.3">
      <c r="A207" s="8"/>
      <c r="B207" s="8"/>
      <c r="D207" s="4"/>
      <c r="F207" s="4"/>
      <c r="G207" s="4"/>
      <c r="H207" s="18"/>
      <c r="I207" s="18"/>
      <c r="J207" s="18"/>
      <c r="K207" s="18"/>
      <c r="L207" s="18"/>
      <c r="M207" s="111"/>
      <c r="N207" s="4"/>
      <c r="O207" s="4"/>
      <c r="P207" s="43"/>
      <c r="Q207" s="8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14"/>
      <c r="AG207" s="5"/>
      <c r="AJ207" s="5"/>
      <c r="AK207" s="5"/>
      <c r="AO207" s="14"/>
      <c r="AP207" s="5"/>
      <c r="AQ207" s="5"/>
      <c r="AS207" s="5"/>
      <c r="AV207" s="5"/>
      <c r="AW207" s="5"/>
      <c r="AX207" s="5"/>
      <c r="BA207" s="5"/>
      <c r="BB207" s="5"/>
      <c r="BD207" s="5"/>
      <c r="BE207" s="5"/>
      <c r="BG207" s="5"/>
      <c r="BL207" s="5"/>
      <c r="BX207" s="14"/>
      <c r="CG207" s="5"/>
      <c r="CI207" s="5"/>
    </row>
    <row r="208" spans="1:87" x14ac:dyDescent="0.3">
      <c r="A208" s="8"/>
      <c r="B208" s="8"/>
      <c r="D208" s="4"/>
      <c r="F208" s="4"/>
      <c r="G208" s="4"/>
      <c r="H208" s="18"/>
      <c r="I208" s="18"/>
      <c r="J208" s="18"/>
      <c r="K208" s="18"/>
      <c r="L208" s="18"/>
      <c r="M208" s="111"/>
      <c r="N208" s="4"/>
      <c r="O208" s="4"/>
      <c r="P208" s="43"/>
      <c r="Q208" s="8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14"/>
      <c r="AG208" s="5"/>
      <c r="AJ208" s="5"/>
      <c r="AK208" s="5"/>
      <c r="AO208" s="14"/>
      <c r="AP208" s="5"/>
      <c r="AQ208" s="5"/>
      <c r="AS208" s="5"/>
      <c r="AV208" s="5"/>
      <c r="AW208" s="5"/>
      <c r="AX208" s="5"/>
      <c r="BA208" s="5"/>
      <c r="BB208" s="5"/>
      <c r="BD208" s="5"/>
      <c r="BE208" s="5"/>
      <c r="BG208" s="5"/>
      <c r="BL208" s="5"/>
      <c r="BX208" s="14"/>
      <c r="CG208" s="5"/>
      <c r="CI208" s="5"/>
    </row>
    <row r="209" spans="1:87" x14ac:dyDescent="0.3">
      <c r="A209" s="8"/>
      <c r="B209" s="8"/>
      <c r="D209" s="4"/>
      <c r="F209" s="4"/>
      <c r="G209" s="4"/>
      <c r="H209" s="18"/>
      <c r="I209" s="18"/>
      <c r="J209" s="18"/>
      <c r="K209" s="18"/>
      <c r="L209" s="18"/>
      <c r="M209" s="111"/>
      <c r="N209" s="4"/>
      <c r="O209" s="4"/>
      <c r="P209" s="43"/>
      <c r="Q209" s="8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14"/>
      <c r="AG209" s="5"/>
      <c r="AJ209" s="5"/>
      <c r="AK209" s="5"/>
      <c r="AO209" s="14"/>
      <c r="AP209" s="5"/>
      <c r="AQ209" s="5"/>
      <c r="AS209" s="5"/>
      <c r="AV209" s="5"/>
      <c r="AW209" s="5"/>
      <c r="AX209" s="5"/>
      <c r="BA209" s="5"/>
      <c r="BB209" s="5"/>
      <c r="BD209" s="5"/>
      <c r="BE209" s="5"/>
      <c r="BG209" s="5"/>
      <c r="BL209" s="5"/>
      <c r="BX209" s="14"/>
      <c r="CG209" s="5"/>
      <c r="CI209" s="5"/>
    </row>
    <row r="210" spans="1:87" x14ac:dyDescent="0.3">
      <c r="A210" s="8"/>
      <c r="B210" s="8"/>
      <c r="D210" s="4"/>
      <c r="F210" s="4"/>
      <c r="G210" s="4"/>
      <c r="H210" s="18"/>
      <c r="I210" s="18"/>
      <c r="J210" s="18"/>
      <c r="K210" s="18"/>
      <c r="L210" s="18"/>
      <c r="M210" s="111"/>
      <c r="N210" s="4"/>
      <c r="O210" s="4"/>
      <c r="P210" s="43"/>
      <c r="Q210" s="8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14"/>
      <c r="AG210" s="5"/>
      <c r="AJ210" s="5"/>
      <c r="AK210" s="5"/>
      <c r="AO210" s="14"/>
      <c r="AP210" s="5"/>
      <c r="AQ210" s="5"/>
      <c r="AS210" s="5"/>
      <c r="AV210" s="5"/>
      <c r="AW210" s="5"/>
      <c r="AX210" s="5"/>
      <c r="BA210" s="5"/>
      <c r="BB210" s="5"/>
      <c r="BD210" s="5"/>
      <c r="BE210" s="5"/>
      <c r="BG210" s="5"/>
      <c r="BL210" s="5"/>
      <c r="BX210" s="14"/>
      <c r="CG210" s="5"/>
      <c r="CI210" s="5"/>
    </row>
    <row r="211" spans="1:87" x14ac:dyDescent="0.3">
      <c r="A211" s="8"/>
      <c r="B211" s="8"/>
      <c r="D211" s="4"/>
      <c r="F211" s="4"/>
      <c r="G211" s="4"/>
      <c r="H211" s="18"/>
      <c r="I211" s="18"/>
      <c r="J211" s="18"/>
      <c r="K211" s="18"/>
      <c r="L211" s="18"/>
      <c r="M211" s="111"/>
      <c r="N211" s="4"/>
      <c r="O211" s="4"/>
      <c r="P211" s="43"/>
      <c r="Q211" s="8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14"/>
      <c r="AG211" s="5"/>
      <c r="AJ211" s="5"/>
      <c r="AK211" s="5"/>
      <c r="AO211" s="14"/>
      <c r="AP211" s="5"/>
      <c r="AQ211" s="5"/>
      <c r="AS211" s="5"/>
      <c r="AV211" s="5"/>
      <c r="AW211" s="5"/>
      <c r="AX211" s="5"/>
      <c r="BA211" s="5"/>
      <c r="BB211" s="5"/>
      <c r="BD211" s="5"/>
      <c r="BE211" s="5"/>
      <c r="BG211" s="5"/>
      <c r="BL211" s="5"/>
      <c r="BX211" s="14"/>
      <c r="CG211" s="5"/>
      <c r="CI211" s="5"/>
    </row>
    <row r="212" spans="1:87" x14ac:dyDescent="0.3">
      <c r="A212" s="8"/>
      <c r="B212" s="8"/>
      <c r="D212" s="4"/>
      <c r="F212" s="4"/>
      <c r="G212" s="4"/>
      <c r="H212" s="18"/>
      <c r="I212" s="18"/>
      <c r="J212" s="18"/>
      <c r="K212" s="18"/>
      <c r="L212" s="18"/>
      <c r="M212" s="111"/>
      <c r="N212" s="4"/>
      <c r="O212" s="4"/>
      <c r="P212" s="43"/>
      <c r="Q212" s="8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14"/>
      <c r="AG212" s="5"/>
      <c r="AJ212" s="5"/>
      <c r="AK212" s="5"/>
      <c r="AO212" s="14"/>
      <c r="AP212" s="5"/>
      <c r="AQ212" s="5"/>
      <c r="AS212" s="5"/>
      <c r="AV212" s="5"/>
      <c r="AW212" s="5"/>
      <c r="AX212" s="5"/>
      <c r="BA212" s="5"/>
      <c r="BB212" s="5"/>
      <c r="BD212" s="5"/>
      <c r="BE212" s="5"/>
      <c r="BG212" s="5"/>
      <c r="BL212" s="5"/>
      <c r="BX212" s="14"/>
      <c r="CG212" s="5"/>
      <c r="CI212" s="5"/>
    </row>
    <row r="213" spans="1:87" x14ac:dyDescent="0.3">
      <c r="A213" s="8"/>
      <c r="B213" s="8"/>
      <c r="D213" s="4"/>
      <c r="F213" s="4"/>
      <c r="G213" s="4"/>
      <c r="H213" s="18"/>
      <c r="I213" s="18"/>
      <c r="J213" s="18"/>
      <c r="K213" s="18"/>
      <c r="L213" s="18"/>
      <c r="M213" s="111"/>
      <c r="N213" s="4"/>
      <c r="O213" s="4"/>
      <c r="P213" s="43"/>
      <c r="Q213" s="8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14"/>
      <c r="AG213" s="5"/>
      <c r="AJ213" s="5"/>
      <c r="AK213" s="5"/>
      <c r="AO213" s="14"/>
      <c r="AP213" s="5"/>
      <c r="AQ213" s="5"/>
      <c r="AS213" s="5"/>
      <c r="AV213" s="5"/>
      <c r="AW213" s="5"/>
      <c r="AX213" s="5"/>
      <c r="BA213" s="5"/>
      <c r="BB213" s="5"/>
      <c r="BD213" s="5"/>
      <c r="BE213" s="5"/>
      <c r="BG213" s="5"/>
      <c r="BL213" s="5"/>
      <c r="BX213" s="14"/>
      <c r="CG213" s="5"/>
      <c r="CI213" s="5"/>
    </row>
    <row r="214" spans="1:87" x14ac:dyDescent="0.3">
      <c r="A214" s="8"/>
      <c r="B214" s="8"/>
      <c r="D214" s="4"/>
      <c r="F214" s="4"/>
      <c r="G214" s="4"/>
      <c r="H214" s="18"/>
      <c r="I214" s="18"/>
      <c r="J214" s="18"/>
      <c r="K214" s="18"/>
      <c r="L214" s="18"/>
      <c r="M214" s="111"/>
      <c r="N214" s="4"/>
      <c r="O214" s="4"/>
      <c r="P214" s="43"/>
      <c r="Q214" s="8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14"/>
      <c r="AG214" s="5"/>
      <c r="AJ214" s="5"/>
      <c r="AK214" s="5"/>
      <c r="AO214" s="14"/>
      <c r="AP214" s="5"/>
      <c r="AQ214" s="5"/>
      <c r="AS214" s="5"/>
      <c r="AV214" s="5"/>
      <c r="AW214" s="5"/>
      <c r="AX214" s="5"/>
      <c r="BA214" s="5"/>
      <c r="BB214" s="5"/>
      <c r="BD214" s="5"/>
      <c r="BE214" s="5"/>
      <c r="BG214" s="5"/>
      <c r="BL214" s="5"/>
      <c r="BX214" s="14"/>
      <c r="CG214" s="5"/>
      <c r="CI214" s="5"/>
    </row>
    <row r="215" spans="1:87" x14ac:dyDescent="0.3">
      <c r="A215" s="8"/>
      <c r="B215" s="8"/>
      <c r="D215" s="4"/>
      <c r="F215" s="4"/>
      <c r="G215" s="4"/>
      <c r="H215" s="18"/>
      <c r="I215" s="18"/>
      <c r="J215" s="18"/>
      <c r="K215" s="18"/>
      <c r="L215" s="18"/>
      <c r="M215" s="111"/>
      <c r="N215" s="4"/>
      <c r="O215" s="4"/>
      <c r="P215" s="43"/>
      <c r="Q215" s="8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14"/>
      <c r="AG215" s="5"/>
      <c r="AJ215" s="5"/>
      <c r="AK215" s="5"/>
      <c r="AO215" s="14"/>
      <c r="AP215" s="5"/>
      <c r="AQ215" s="5"/>
      <c r="AS215" s="5"/>
      <c r="AV215" s="5"/>
      <c r="AW215" s="5"/>
      <c r="AX215" s="5"/>
      <c r="BA215" s="5"/>
      <c r="BB215" s="5"/>
      <c r="BD215" s="5"/>
      <c r="BE215" s="5"/>
      <c r="BG215" s="5"/>
      <c r="BL215" s="5"/>
      <c r="BX215" s="14"/>
      <c r="CG215" s="5"/>
      <c r="CI215" s="5"/>
    </row>
    <row r="216" spans="1:87" x14ac:dyDescent="0.3">
      <c r="A216" s="8"/>
      <c r="B216" s="8"/>
      <c r="D216" s="4"/>
      <c r="F216" s="4"/>
      <c r="G216" s="4"/>
      <c r="H216" s="18"/>
      <c r="I216" s="18"/>
      <c r="J216" s="18"/>
      <c r="K216" s="18"/>
      <c r="L216" s="18"/>
      <c r="M216" s="111"/>
      <c r="N216" s="4"/>
      <c r="O216" s="4"/>
      <c r="P216" s="43"/>
      <c r="Q216" s="8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14"/>
      <c r="AG216" s="5"/>
      <c r="AJ216" s="5"/>
      <c r="AK216" s="5"/>
      <c r="AO216" s="14"/>
      <c r="AP216" s="5"/>
      <c r="AQ216" s="5"/>
      <c r="AS216" s="5"/>
      <c r="AV216" s="5"/>
      <c r="AW216" s="5"/>
      <c r="AX216" s="5"/>
      <c r="BA216" s="5"/>
      <c r="BB216" s="5"/>
      <c r="BD216" s="5"/>
      <c r="BE216" s="5"/>
      <c r="BG216" s="5"/>
      <c r="BL216" s="5"/>
      <c r="BX216" s="14"/>
      <c r="CG216" s="5"/>
      <c r="CI216" s="5"/>
    </row>
    <row r="217" spans="1:87" x14ac:dyDescent="0.3">
      <c r="A217" s="8"/>
      <c r="B217" s="8"/>
      <c r="D217" s="4"/>
      <c r="F217" s="4"/>
      <c r="G217" s="4"/>
      <c r="H217" s="18"/>
      <c r="I217" s="18"/>
      <c r="J217" s="18"/>
      <c r="K217" s="18"/>
      <c r="L217" s="18"/>
      <c r="M217" s="111"/>
      <c r="N217" s="4"/>
      <c r="O217" s="4"/>
      <c r="P217" s="43"/>
      <c r="Q217" s="8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14"/>
      <c r="AG217" s="5"/>
      <c r="AJ217" s="5"/>
      <c r="AK217" s="5"/>
      <c r="AO217" s="14"/>
      <c r="AP217" s="5"/>
      <c r="AQ217" s="5"/>
      <c r="AS217" s="5"/>
      <c r="AV217" s="5"/>
      <c r="AW217" s="5"/>
      <c r="AX217" s="5"/>
      <c r="BA217" s="5"/>
      <c r="BB217" s="5"/>
      <c r="BD217" s="5"/>
      <c r="BE217" s="5"/>
      <c r="BG217" s="5"/>
      <c r="BL217" s="5"/>
      <c r="BX217" s="14"/>
      <c r="CG217" s="5"/>
      <c r="CI217" s="5"/>
    </row>
    <row r="218" spans="1:87" x14ac:dyDescent="0.3">
      <c r="A218" s="8"/>
      <c r="B218" s="8"/>
      <c r="D218" s="4"/>
      <c r="F218" s="4"/>
      <c r="G218" s="4"/>
      <c r="H218" s="18"/>
      <c r="I218" s="18"/>
      <c r="J218" s="18"/>
      <c r="K218" s="18"/>
      <c r="L218" s="18"/>
      <c r="M218" s="111"/>
      <c r="N218" s="4"/>
      <c r="O218" s="4"/>
      <c r="P218" s="43"/>
      <c r="Q218" s="8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14"/>
      <c r="AG218" s="5"/>
      <c r="AJ218" s="5"/>
      <c r="AK218" s="5"/>
      <c r="AO218" s="14"/>
      <c r="AP218" s="5"/>
      <c r="AQ218" s="5"/>
      <c r="AS218" s="5"/>
      <c r="AV218" s="5"/>
      <c r="AW218" s="5"/>
      <c r="AX218" s="5"/>
      <c r="BA218" s="5"/>
      <c r="BB218" s="5"/>
      <c r="BD218" s="5"/>
      <c r="BE218" s="5"/>
      <c r="BG218" s="5"/>
      <c r="BL218" s="5"/>
      <c r="BX218" s="14"/>
      <c r="CG218" s="5"/>
      <c r="CI218" s="5"/>
    </row>
    <row r="219" spans="1:87" x14ac:dyDescent="0.3">
      <c r="A219" s="8"/>
      <c r="B219" s="8"/>
      <c r="D219" s="4"/>
      <c r="F219" s="4"/>
      <c r="G219" s="4"/>
      <c r="H219" s="18"/>
      <c r="I219" s="18"/>
      <c r="J219" s="18"/>
      <c r="K219" s="18"/>
      <c r="L219" s="18"/>
      <c r="M219" s="111"/>
      <c r="N219" s="4"/>
      <c r="O219" s="4"/>
      <c r="P219" s="43"/>
      <c r="Q219" s="8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14"/>
      <c r="AG219" s="5"/>
      <c r="AJ219" s="5"/>
      <c r="AK219" s="5"/>
      <c r="AO219" s="14"/>
      <c r="AP219" s="5"/>
      <c r="AQ219" s="5"/>
      <c r="AS219" s="5"/>
      <c r="AV219" s="5"/>
      <c r="AW219" s="5"/>
      <c r="AX219" s="5"/>
      <c r="BA219" s="5"/>
      <c r="BB219" s="5"/>
      <c r="BD219" s="5"/>
      <c r="BE219" s="5"/>
      <c r="BG219" s="5"/>
      <c r="BL219" s="5"/>
      <c r="BX219" s="14"/>
      <c r="CG219" s="5"/>
      <c r="CI219" s="5"/>
    </row>
    <row r="220" spans="1:87" x14ac:dyDescent="0.3">
      <c r="A220" s="8"/>
      <c r="B220" s="8"/>
      <c r="D220" s="4"/>
      <c r="F220" s="4"/>
      <c r="G220" s="4"/>
      <c r="H220" s="18"/>
      <c r="I220" s="18"/>
      <c r="J220" s="18"/>
      <c r="K220" s="18"/>
      <c r="L220" s="18"/>
      <c r="M220" s="111"/>
      <c r="N220" s="4"/>
      <c r="O220" s="4"/>
      <c r="P220" s="43"/>
      <c r="Q220" s="8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14"/>
      <c r="AG220" s="5"/>
      <c r="AJ220" s="5"/>
      <c r="AK220" s="5"/>
      <c r="AO220" s="14"/>
      <c r="AP220" s="5"/>
      <c r="AQ220" s="5"/>
      <c r="AS220" s="5"/>
      <c r="AV220" s="5"/>
      <c r="AW220" s="5"/>
      <c r="AX220" s="5"/>
      <c r="BA220" s="5"/>
      <c r="BB220" s="5"/>
      <c r="BD220" s="5"/>
      <c r="BE220" s="5"/>
      <c r="BG220" s="5"/>
      <c r="BL220" s="5"/>
      <c r="BX220" s="14"/>
      <c r="CG220" s="5"/>
      <c r="CI220" s="5"/>
    </row>
    <row r="221" spans="1:87" x14ac:dyDescent="0.3">
      <c r="A221" s="8"/>
      <c r="B221" s="8"/>
      <c r="D221" s="4"/>
      <c r="F221" s="4"/>
      <c r="G221" s="4"/>
      <c r="H221" s="18"/>
      <c r="I221" s="18"/>
      <c r="J221" s="18"/>
      <c r="K221" s="18"/>
      <c r="L221" s="18"/>
      <c r="M221" s="111"/>
      <c r="N221" s="4"/>
      <c r="O221" s="4"/>
      <c r="P221" s="43"/>
      <c r="Q221" s="8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14"/>
      <c r="AG221" s="5"/>
      <c r="AJ221" s="5"/>
      <c r="AK221" s="5"/>
      <c r="AO221" s="14"/>
      <c r="AP221" s="5"/>
      <c r="AQ221" s="5"/>
      <c r="AS221" s="5"/>
      <c r="AV221" s="5"/>
      <c r="AW221" s="5"/>
      <c r="AX221" s="5"/>
      <c r="BA221" s="5"/>
      <c r="BB221" s="5"/>
      <c r="BD221" s="5"/>
      <c r="BE221" s="5"/>
      <c r="BG221" s="5"/>
      <c r="BL221" s="5"/>
      <c r="BX221" s="14"/>
      <c r="CG221" s="5"/>
      <c r="CI221" s="5"/>
    </row>
    <row r="222" spans="1:87" x14ac:dyDescent="0.3">
      <c r="A222" s="8"/>
      <c r="B222" s="8"/>
      <c r="D222" s="4"/>
      <c r="F222" s="4"/>
      <c r="G222" s="4"/>
      <c r="H222" s="18"/>
      <c r="I222" s="18"/>
      <c r="J222" s="18"/>
      <c r="K222" s="18"/>
      <c r="L222" s="18"/>
      <c r="M222" s="111"/>
      <c r="N222" s="4"/>
      <c r="O222" s="4"/>
      <c r="P222" s="43"/>
      <c r="Q222" s="8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14"/>
      <c r="AG222" s="5"/>
      <c r="AJ222" s="5"/>
      <c r="AK222" s="5"/>
      <c r="AO222" s="14"/>
      <c r="AP222" s="5"/>
      <c r="AQ222" s="5"/>
      <c r="AS222" s="5"/>
      <c r="AV222" s="5"/>
      <c r="AW222" s="5"/>
      <c r="AX222" s="5"/>
      <c r="BA222" s="5"/>
      <c r="BB222" s="5"/>
      <c r="BD222" s="5"/>
      <c r="BE222" s="5"/>
      <c r="BG222" s="5"/>
      <c r="BL222" s="5"/>
      <c r="BX222" s="14"/>
      <c r="CG222" s="5"/>
      <c r="CI222" s="5"/>
    </row>
    <row r="223" spans="1:87" x14ac:dyDescent="0.3">
      <c r="A223" s="8"/>
      <c r="B223" s="8"/>
      <c r="D223" s="4"/>
      <c r="F223" s="4"/>
      <c r="G223" s="4"/>
      <c r="H223" s="18"/>
      <c r="I223" s="18"/>
      <c r="J223" s="18"/>
      <c r="K223" s="18"/>
      <c r="L223" s="18"/>
      <c r="M223" s="111"/>
      <c r="N223" s="4"/>
      <c r="O223" s="4"/>
      <c r="P223" s="43"/>
      <c r="Q223" s="8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14"/>
      <c r="AG223" s="5"/>
      <c r="AJ223" s="5"/>
      <c r="AK223" s="5"/>
      <c r="AO223" s="14"/>
      <c r="AP223" s="5"/>
      <c r="AQ223" s="5"/>
      <c r="AS223" s="5"/>
      <c r="AV223" s="5"/>
      <c r="AW223" s="5"/>
      <c r="AX223" s="5"/>
      <c r="BA223" s="5"/>
      <c r="BB223" s="5"/>
      <c r="BD223" s="5"/>
      <c r="BE223" s="5"/>
      <c r="BG223" s="5"/>
      <c r="BL223" s="5"/>
      <c r="BX223" s="14"/>
      <c r="CG223" s="5"/>
      <c r="CI223" s="5"/>
    </row>
    <row r="224" spans="1:87" x14ac:dyDescent="0.3">
      <c r="A224" s="8"/>
      <c r="B224" s="8"/>
      <c r="D224" s="4"/>
      <c r="F224" s="4"/>
      <c r="G224" s="4"/>
      <c r="H224" s="18"/>
      <c r="I224" s="18"/>
      <c r="J224" s="18"/>
      <c r="K224" s="18"/>
      <c r="L224" s="18"/>
      <c r="M224" s="111"/>
      <c r="N224" s="4"/>
      <c r="O224" s="4"/>
      <c r="P224" s="43"/>
      <c r="Q224" s="8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14"/>
      <c r="AG224" s="5"/>
      <c r="AJ224" s="5"/>
      <c r="AK224" s="5"/>
      <c r="AO224" s="14"/>
      <c r="AP224" s="5"/>
      <c r="AQ224" s="5"/>
      <c r="AS224" s="5"/>
      <c r="AV224" s="5"/>
      <c r="AW224" s="5"/>
      <c r="AX224" s="5"/>
      <c r="BA224" s="5"/>
      <c r="BB224" s="5"/>
      <c r="BD224" s="5"/>
      <c r="BE224" s="5"/>
      <c r="BG224" s="5"/>
      <c r="BL224" s="5"/>
      <c r="BX224" s="14"/>
      <c r="CG224" s="5"/>
      <c r="CI224" s="5"/>
    </row>
    <row r="225" spans="1:87" x14ac:dyDescent="0.3">
      <c r="A225" s="8"/>
      <c r="B225" s="8"/>
      <c r="D225" s="4"/>
      <c r="F225" s="4"/>
      <c r="G225" s="4"/>
      <c r="H225" s="18"/>
      <c r="I225" s="18"/>
      <c r="J225" s="18"/>
      <c r="K225" s="18"/>
      <c r="L225" s="18"/>
      <c r="M225" s="111"/>
      <c r="N225" s="4"/>
      <c r="O225" s="4"/>
      <c r="P225" s="43"/>
      <c r="Q225" s="8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14"/>
      <c r="AG225" s="5"/>
      <c r="AJ225" s="5"/>
      <c r="AK225" s="5"/>
      <c r="AO225" s="14"/>
      <c r="AP225" s="5"/>
      <c r="AQ225" s="5"/>
      <c r="AS225" s="5"/>
      <c r="AV225" s="5"/>
      <c r="AW225" s="5"/>
      <c r="AX225" s="5"/>
      <c r="BA225" s="5"/>
      <c r="BB225" s="5"/>
      <c r="BD225" s="5"/>
      <c r="BE225" s="5"/>
      <c r="BG225" s="5"/>
      <c r="BL225" s="5"/>
      <c r="BX225" s="14"/>
      <c r="CG225" s="5"/>
      <c r="CI225" s="5"/>
    </row>
    <row r="226" spans="1:87" x14ac:dyDescent="0.3">
      <c r="A226" s="8"/>
      <c r="B226" s="8"/>
      <c r="D226" s="4"/>
      <c r="F226" s="4"/>
      <c r="G226" s="4"/>
      <c r="H226" s="18"/>
      <c r="I226" s="18"/>
      <c r="J226" s="18"/>
      <c r="K226" s="18"/>
      <c r="L226" s="18"/>
      <c r="M226" s="111"/>
      <c r="N226" s="4"/>
      <c r="O226" s="4"/>
      <c r="P226" s="43"/>
      <c r="Q226" s="8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14"/>
      <c r="AG226" s="5"/>
      <c r="AJ226" s="5"/>
      <c r="AK226" s="5"/>
      <c r="AO226" s="14"/>
      <c r="AP226" s="5"/>
      <c r="AQ226" s="5"/>
      <c r="AS226" s="5"/>
      <c r="AV226" s="5"/>
      <c r="AW226" s="5"/>
      <c r="AX226" s="5"/>
      <c r="BA226" s="5"/>
      <c r="BB226" s="5"/>
      <c r="BD226" s="5"/>
      <c r="BE226" s="5"/>
      <c r="BG226" s="5"/>
      <c r="BL226" s="5"/>
      <c r="BX226" s="14"/>
      <c r="CG226" s="5"/>
      <c r="CI226" s="5"/>
    </row>
    <row r="227" spans="1:87" x14ac:dyDescent="0.3">
      <c r="A227" s="8"/>
      <c r="B227" s="8"/>
      <c r="D227" s="4"/>
      <c r="F227" s="4"/>
      <c r="G227" s="4"/>
      <c r="H227" s="18"/>
      <c r="I227" s="18"/>
      <c r="J227" s="18"/>
      <c r="K227" s="18"/>
      <c r="L227" s="18"/>
      <c r="M227" s="111"/>
      <c r="N227" s="4"/>
      <c r="O227" s="4"/>
      <c r="P227" s="43"/>
      <c r="Q227" s="8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14"/>
      <c r="AG227" s="5"/>
      <c r="AJ227" s="5"/>
      <c r="AK227" s="5"/>
      <c r="AO227" s="14"/>
      <c r="AP227" s="5"/>
      <c r="AQ227" s="5"/>
      <c r="AS227" s="5"/>
      <c r="AV227" s="5"/>
      <c r="AW227" s="5"/>
      <c r="AX227" s="5"/>
      <c r="BA227" s="5"/>
      <c r="BB227" s="5"/>
      <c r="BD227" s="5"/>
      <c r="BE227" s="5"/>
      <c r="BG227" s="5"/>
      <c r="BL227" s="5"/>
      <c r="BX227" s="14"/>
      <c r="CG227" s="5"/>
      <c r="CI227" s="5"/>
    </row>
    <row r="228" spans="1:87" x14ac:dyDescent="0.3">
      <c r="A228" s="8"/>
      <c r="B228" s="8"/>
      <c r="D228" s="4"/>
      <c r="F228" s="4"/>
      <c r="G228" s="4"/>
      <c r="H228" s="18"/>
      <c r="I228" s="18"/>
      <c r="J228" s="18"/>
      <c r="K228" s="18"/>
      <c r="L228" s="18"/>
      <c r="M228" s="111"/>
      <c r="N228" s="4"/>
      <c r="O228" s="4"/>
      <c r="P228" s="43"/>
      <c r="Q228" s="8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14"/>
      <c r="AG228" s="5"/>
      <c r="AJ228" s="5"/>
      <c r="AK228" s="5"/>
      <c r="AO228" s="14"/>
      <c r="AP228" s="5"/>
      <c r="AQ228" s="5"/>
      <c r="AS228" s="5"/>
      <c r="AV228" s="5"/>
      <c r="AW228" s="5"/>
      <c r="AX228" s="5"/>
      <c r="BA228" s="5"/>
      <c r="BB228" s="5"/>
      <c r="BD228" s="5"/>
      <c r="BE228" s="5"/>
      <c r="BG228" s="5"/>
      <c r="BL228" s="5"/>
      <c r="BX228" s="14"/>
      <c r="CG228" s="5"/>
      <c r="CI228" s="5"/>
    </row>
    <row r="229" spans="1:87" x14ac:dyDescent="0.3">
      <c r="A229" s="8"/>
      <c r="B229" s="8"/>
      <c r="D229" s="4"/>
      <c r="F229" s="4"/>
      <c r="G229" s="4"/>
      <c r="H229" s="18"/>
      <c r="I229" s="18"/>
      <c r="J229" s="18"/>
      <c r="K229" s="18"/>
      <c r="L229" s="18"/>
      <c r="M229" s="111"/>
      <c r="N229" s="4"/>
      <c r="O229" s="4"/>
      <c r="P229" s="43"/>
      <c r="Q229" s="8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14"/>
      <c r="AG229" s="5"/>
      <c r="AJ229" s="5"/>
      <c r="AK229" s="5"/>
      <c r="AO229" s="14"/>
      <c r="AP229" s="5"/>
      <c r="AQ229" s="5"/>
      <c r="AS229" s="5"/>
      <c r="AV229" s="5"/>
      <c r="AW229" s="5"/>
      <c r="AX229" s="5"/>
      <c r="BA229" s="5"/>
      <c r="BB229" s="5"/>
      <c r="BD229" s="5"/>
      <c r="BE229" s="5"/>
      <c r="BG229" s="5"/>
      <c r="BL229" s="5"/>
      <c r="BX229" s="14"/>
      <c r="CG229" s="5"/>
      <c r="CI229" s="5"/>
    </row>
    <row r="230" spans="1:87" x14ac:dyDescent="0.3">
      <c r="A230" s="8"/>
      <c r="B230" s="8"/>
      <c r="D230" s="4"/>
      <c r="F230" s="4"/>
      <c r="G230" s="4"/>
      <c r="H230" s="18"/>
      <c r="I230" s="18"/>
      <c r="J230" s="18"/>
      <c r="K230" s="18"/>
      <c r="L230" s="18"/>
      <c r="M230" s="111"/>
      <c r="N230" s="4"/>
      <c r="O230" s="4"/>
      <c r="P230" s="43"/>
      <c r="Q230" s="8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14"/>
      <c r="AG230" s="5"/>
      <c r="AJ230" s="5"/>
      <c r="AK230" s="5"/>
      <c r="AO230" s="14"/>
      <c r="AP230" s="5"/>
      <c r="AQ230" s="5"/>
      <c r="AS230" s="5"/>
      <c r="AV230" s="5"/>
      <c r="AW230" s="5"/>
      <c r="AX230" s="5"/>
      <c r="BA230" s="5"/>
      <c r="BB230" s="5"/>
      <c r="BD230" s="5"/>
      <c r="BE230" s="5"/>
      <c r="BG230" s="5"/>
      <c r="BL230" s="5"/>
      <c r="BX230" s="14"/>
      <c r="CG230" s="5"/>
      <c r="CI230" s="5"/>
    </row>
    <row r="231" spans="1:87" x14ac:dyDescent="0.3">
      <c r="A231" s="8"/>
      <c r="B231" s="8"/>
      <c r="D231" s="4"/>
      <c r="F231" s="4"/>
      <c r="G231" s="4"/>
      <c r="H231" s="18"/>
      <c r="I231" s="18"/>
      <c r="J231" s="18"/>
      <c r="K231" s="18"/>
      <c r="L231" s="18"/>
      <c r="M231" s="111"/>
      <c r="N231" s="4"/>
      <c r="O231" s="4"/>
      <c r="P231" s="43"/>
      <c r="Q231" s="8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14"/>
      <c r="AG231" s="5"/>
      <c r="AJ231" s="5"/>
      <c r="AK231" s="5"/>
      <c r="AO231" s="14"/>
      <c r="AP231" s="5"/>
      <c r="AQ231" s="5"/>
      <c r="AS231" s="5"/>
      <c r="AV231" s="5"/>
      <c r="AW231" s="5"/>
      <c r="AX231" s="5"/>
      <c r="BA231" s="5"/>
      <c r="BB231" s="5"/>
      <c r="BD231" s="5"/>
      <c r="BE231" s="5"/>
      <c r="BG231" s="5"/>
      <c r="BL231" s="5"/>
      <c r="BX231" s="14"/>
      <c r="CG231" s="5"/>
      <c r="CI231" s="5"/>
    </row>
    <row r="232" spans="1:87" x14ac:dyDescent="0.3">
      <c r="A232" s="8"/>
      <c r="B232" s="8"/>
      <c r="D232" s="4"/>
      <c r="F232" s="4"/>
      <c r="G232" s="4"/>
      <c r="H232" s="18"/>
      <c r="I232" s="18"/>
      <c r="J232" s="18"/>
      <c r="K232" s="18"/>
      <c r="L232" s="18"/>
      <c r="M232" s="111"/>
      <c r="N232" s="4"/>
      <c r="O232" s="4"/>
      <c r="P232" s="43"/>
      <c r="Q232" s="8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14"/>
      <c r="AG232" s="5"/>
      <c r="AJ232" s="5"/>
      <c r="AK232" s="5"/>
      <c r="AO232" s="14"/>
      <c r="AP232" s="5"/>
      <c r="AQ232" s="5"/>
      <c r="AS232" s="5"/>
      <c r="AV232" s="5"/>
      <c r="AW232" s="5"/>
      <c r="AX232" s="5"/>
      <c r="BA232" s="5"/>
      <c r="BB232" s="5"/>
      <c r="BD232" s="5"/>
      <c r="BE232" s="5"/>
      <c r="BG232" s="5"/>
      <c r="BL232" s="5"/>
      <c r="BX232" s="14"/>
      <c r="CG232" s="5"/>
      <c r="CI232" s="5"/>
    </row>
    <row r="233" spans="1:87" x14ac:dyDescent="0.3">
      <c r="A233" s="8"/>
      <c r="B233" s="8"/>
      <c r="D233" s="4"/>
      <c r="F233" s="4"/>
      <c r="G233" s="4"/>
      <c r="H233" s="18"/>
      <c r="I233" s="18"/>
      <c r="J233" s="18"/>
      <c r="K233" s="18"/>
      <c r="L233" s="18"/>
      <c r="M233" s="111"/>
      <c r="N233" s="4"/>
      <c r="O233" s="4"/>
      <c r="P233" s="43"/>
      <c r="Q233" s="8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14"/>
      <c r="AG233" s="5"/>
      <c r="AJ233" s="5"/>
      <c r="AK233" s="5"/>
      <c r="AO233" s="14"/>
      <c r="AP233" s="5"/>
      <c r="AQ233" s="5"/>
      <c r="AS233" s="5"/>
      <c r="AV233" s="5"/>
      <c r="AW233" s="5"/>
      <c r="AX233" s="5"/>
      <c r="BA233" s="5"/>
      <c r="BB233" s="5"/>
      <c r="BD233" s="5"/>
      <c r="BE233" s="5"/>
      <c r="BG233" s="5"/>
      <c r="BL233" s="5"/>
      <c r="BX233" s="14"/>
      <c r="CG233" s="5"/>
      <c r="CI233" s="5"/>
    </row>
    <row r="234" spans="1:87" x14ac:dyDescent="0.3">
      <c r="A234" s="8"/>
      <c r="B234" s="8"/>
      <c r="D234" s="4"/>
      <c r="F234" s="4"/>
      <c r="G234" s="4"/>
      <c r="H234" s="18"/>
      <c r="I234" s="18"/>
      <c r="J234" s="18"/>
      <c r="K234" s="18"/>
      <c r="L234" s="18"/>
      <c r="M234" s="111"/>
      <c r="N234" s="4"/>
      <c r="O234" s="4"/>
      <c r="P234" s="43"/>
      <c r="Q234" s="8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14"/>
      <c r="AG234" s="5"/>
      <c r="AJ234" s="5"/>
      <c r="AK234" s="5"/>
      <c r="AO234" s="14"/>
      <c r="AP234" s="5"/>
      <c r="AQ234" s="5"/>
      <c r="AS234" s="5"/>
      <c r="AV234" s="5"/>
      <c r="AW234" s="5"/>
      <c r="AX234" s="5"/>
      <c r="BA234" s="5"/>
      <c r="BB234" s="5"/>
      <c r="BD234" s="5"/>
      <c r="BE234" s="5"/>
      <c r="BG234" s="5"/>
      <c r="BL234" s="5"/>
      <c r="BX234" s="14"/>
      <c r="CG234" s="5"/>
      <c r="CI234" s="5"/>
    </row>
    <row r="235" spans="1:87" x14ac:dyDescent="0.3">
      <c r="A235" s="8"/>
      <c r="B235" s="8"/>
      <c r="D235" s="4"/>
      <c r="F235" s="4"/>
      <c r="G235" s="4"/>
      <c r="H235" s="18"/>
      <c r="I235" s="18"/>
      <c r="J235" s="18"/>
      <c r="K235" s="18"/>
      <c r="L235" s="18"/>
      <c r="M235" s="111"/>
      <c r="N235" s="4"/>
      <c r="O235" s="4"/>
      <c r="P235" s="43"/>
      <c r="Q235" s="8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14"/>
      <c r="AG235" s="5"/>
      <c r="AJ235" s="5"/>
      <c r="AK235" s="5"/>
      <c r="AO235" s="14"/>
      <c r="AP235" s="5"/>
      <c r="AQ235" s="5"/>
      <c r="AS235" s="5"/>
      <c r="AV235" s="5"/>
      <c r="AW235" s="5"/>
      <c r="AX235" s="5"/>
      <c r="BA235" s="5"/>
      <c r="BB235" s="5"/>
      <c r="BD235" s="5"/>
      <c r="BE235" s="5"/>
      <c r="BG235" s="5"/>
      <c r="BL235" s="5"/>
      <c r="BX235" s="14"/>
      <c r="CG235" s="5"/>
      <c r="CI235" s="5"/>
    </row>
    <row r="236" spans="1:87" x14ac:dyDescent="0.3">
      <c r="A236" s="8"/>
      <c r="B236" s="8"/>
      <c r="D236" s="4"/>
      <c r="F236" s="4"/>
      <c r="G236" s="4"/>
      <c r="H236" s="18"/>
      <c r="I236" s="18"/>
      <c r="J236" s="18"/>
      <c r="K236" s="18"/>
      <c r="L236" s="18"/>
      <c r="M236" s="111"/>
      <c r="N236" s="4"/>
      <c r="O236" s="4"/>
      <c r="P236" s="43"/>
      <c r="Q236" s="8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14"/>
      <c r="AG236" s="5"/>
      <c r="AJ236" s="5"/>
      <c r="AK236" s="5"/>
      <c r="AO236" s="14"/>
      <c r="AP236" s="5"/>
      <c r="AQ236" s="5"/>
      <c r="AS236" s="5"/>
      <c r="AV236" s="5"/>
      <c r="AW236" s="5"/>
      <c r="AX236" s="5"/>
      <c r="BA236" s="5"/>
      <c r="BB236" s="5"/>
      <c r="BD236" s="5"/>
      <c r="BE236" s="5"/>
      <c r="BG236" s="5"/>
      <c r="BL236" s="5"/>
      <c r="BX236" s="14"/>
      <c r="CG236" s="5"/>
      <c r="CI236" s="5"/>
    </row>
    <row r="237" spans="1:87" x14ac:dyDescent="0.3">
      <c r="A237" s="8"/>
      <c r="B237" s="8"/>
      <c r="D237" s="4"/>
      <c r="F237" s="4"/>
      <c r="G237" s="4"/>
      <c r="H237" s="18"/>
      <c r="I237" s="18"/>
      <c r="J237" s="18"/>
      <c r="K237" s="18"/>
      <c r="L237" s="18"/>
      <c r="M237" s="111"/>
      <c r="N237" s="4"/>
      <c r="O237" s="4"/>
      <c r="P237" s="43"/>
      <c r="Q237" s="8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14"/>
      <c r="AG237" s="5"/>
      <c r="AJ237" s="5"/>
      <c r="AK237" s="5"/>
      <c r="AO237" s="14"/>
      <c r="AP237" s="5"/>
      <c r="AQ237" s="5"/>
      <c r="AS237" s="5"/>
      <c r="AV237" s="5"/>
      <c r="AW237" s="5"/>
      <c r="AX237" s="5"/>
      <c r="BA237" s="5"/>
      <c r="BB237" s="5"/>
      <c r="BD237" s="5"/>
      <c r="BE237" s="5"/>
      <c r="BG237" s="5"/>
      <c r="BL237" s="5"/>
      <c r="BX237" s="14"/>
      <c r="CG237" s="5"/>
      <c r="CI237" s="5"/>
    </row>
    <row r="238" spans="1:87" x14ac:dyDescent="0.3">
      <c r="A238" s="8"/>
      <c r="B238" s="8"/>
      <c r="D238" s="4"/>
      <c r="F238" s="4"/>
      <c r="G238" s="4"/>
      <c r="H238" s="18"/>
      <c r="I238" s="18"/>
      <c r="J238" s="18"/>
      <c r="K238" s="18"/>
      <c r="L238" s="18"/>
      <c r="M238" s="111"/>
      <c r="N238" s="4"/>
      <c r="O238" s="4"/>
      <c r="P238" s="43"/>
      <c r="Q238" s="8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14"/>
      <c r="AG238" s="5"/>
      <c r="AJ238" s="5"/>
      <c r="AK238" s="5"/>
      <c r="AO238" s="14"/>
      <c r="AP238" s="5"/>
      <c r="AQ238" s="5"/>
      <c r="AS238" s="5"/>
      <c r="AV238" s="5"/>
      <c r="AW238" s="5"/>
      <c r="AX238" s="5"/>
      <c r="BA238" s="5"/>
      <c r="BB238" s="5"/>
      <c r="BD238" s="5"/>
      <c r="BE238" s="5"/>
      <c r="BG238" s="5"/>
      <c r="BL238" s="5"/>
      <c r="BX238" s="14"/>
      <c r="CG238" s="5"/>
      <c r="CI238" s="5"/>
    </row>
    <row r="239" spans="1:87" x14ac:dyDescent="0.3">
      <c r="A239" s="8"/>
      <c r="B239" s="8"/>
      <c r="D239" s="4"/>
      <c r="F239" s="4"/>
      <c r="G239" s="4"/>
      <c r="H239" s="18"/>
      <c r="I239" s="18"/>
      <c r="J239" s="18"/>
      <c r="K239" s="18"/>
      <c r="L239" s="18"/>
      <c r="M239" s="111"/>
      <c r="N239" s="4"/>
      <c r="O239" s="4"/>
      <c r="P239" s="43"/>
      <c r="Q239" s="8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14"/>
      <c r="AG239" s="5"/>
      <c r="AJ239" s="5"/>
      <c r="AK239" s="5"/>
      <c r="AO239" s="14"/>
      <c r="AP239" s="5"/>
      <c r="AQ239" s="5"/>
      <c r="AS239" s="5"/>
      <c r="AV239" s="5"/>
      <c r="AW239" s="5"/>
      <c r="AX239" s="5"/>
      <c r="BA239" s="5"/>
      <c r="BB239" s="5"/>
      <c r="BD239" s="5"/>
      <c r="BE239" s="5"/>
      <c r="BG239" s="5"/>
      <c r="BL239" s="5"/>
      <c r="BX239" s="14"/>
      <c r="CG239" s="5"/>
      <c r="CI239" s="5"/>
    </row>
    <row r="240" spans="1:87" x14ac:dyDescent="0.3">
      <c r="A240" s="8"/>
      <c r="B240" s="8"/>
      <c r="D240" s="4"/>
      <c r="F240" s="4"/>
      <c r="G240" s="4"/>
      <c r="H240" s="18"/>
      <c r="I240" s="18"/>
      <c r="J240" s="18"/>
      <c r="K240" s="18"/>
      <c r="L240" s="18"/>
      <c r="M240" s="111"/>
      <c r="N240" s="4"/>
      <c r="O240" s="4"/>
      <c r="P240" s="43"/>
      <c r="Q240" s="8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14"/>
      <c r="AG240" s="5"/>
      <c r="AJ240" s="5"/>
      <c r="AK240" s="5"/>
      <c r="AO240" s="14"/>
      <c r="AP240" s="5"/>
      <c r="AQ240" s="5"/>
      <c r="AS240" s="5"/>
      <c r="AV240" s="5"/>
      <c r="AW240" s="5"/>
      <c r="AX240" s="5"/>
      <c r="BA240" s="5"/>
      <c r="BB240" s="5"/>
      <c r="BD240" s="5"/>
      <c r="BE240" s="5"/>
      <c r="BG240" s="5"/>
      <c r="BL240" s="5"/>
      <c r="BX240" s="14"/>
      <c r="CG240" s="5"/>
      <c r="CI240" s="5"/>
    </row>
    <row r="241" spans="1:87" x14ac:dyDescent="0.3">
      <c r="A241" s="8"/>
      <c r="B241" s="8"/>
      <c r="D241" s="4"/>
      <c r="F241" s="4"/>
      <c r="G241" s="4"/>
      <c r="H241" s="18"/>
      <c r="I241" s="18"/>
      <c r="J241" s="18"/>
      <c r="K241" s="18"/>
      <c r="L241" s="18"/>
      <c r="M241" s="111"/>
      <c r="N241" s="4"/>
      <c r="O241" s="4"/>
      <c r="P241" s="43"/>
      <c r="Q241" s="8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14"/>
      <c r="AG241" s="5"/>
      <c r="AJ241" s="5"/>
      <c r="AK241" s="5"/>
      <c r="AO241" s="14"/>
      <c r="AP241" s="5"/>
      <c r="AQ241" s="5"/>
      <c r="AS241" s="5"/>
      <c r="AV241" s="5"/>
      <c r="AW241" s="5"/>
      <c r="AX241" s="5"/>
      <c r="BA241" s="5"/>
      <c r="BB241" s="5"/>
      <c r="BD241" s="5"/>
      <c r="BE241" s="5"/>
      <c r="BG241" s="5"/>
      <c r="BL241" s="5"/>
      <c r="BX241" s="14"/>
      <c r="CG241" s="5"/>
      <c r="CI241" s="5"/>
    </row>
    <row r="242" spans="1:87" x14ac:dyDescent="0.3">
      <c r="A242" s="8"/>
      <c r="B242" s="8"/>
      <c r="D242" s="4"/>
      <c r="F242" s="4"/>
      <c r="G242" s="4"/>
      <c r="H242" s="18"/>
      <c r="I242" s="18"/>
      <c r="J242" s="18"/>
      <c r="K242" s="18"/>
      <c r="L242" s="18"/>
      <c r="M242" s="111"/>
      <c r="N242" s="4"/>
      <c r="O242" s="4"/>
      <c r="P242" s="43"/>
      <c r="Q242" s="8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14"/>
      <c r="AG242" s="5"/>
      <c r="AJ242" s="5"/>
      <c r="AK242" s="5"/>
      <c r="AO242" s="14"/>
      <c r="AP242" s="5"/>
      <c r="AQ242" s="5"/>
      <c r="AS242" s="5"/>
      <c r="AV242" s="5"/>
      <c r="AW242" s="5"/>
      <c r="AX242" s="5"/>
      <c r="BA242" s="5"/>
      <c r="BB242" s="5"/>
      <c r="BD242" s="5"/>
      <c r="BE242" s="5"/>
      <c r="BG242" s="5"/>
      <c r="BL242" s="5"/>
      <c r="BX242" s="14"/>
      <c r="CG242" s="5"/>
      <c r="CI242" s="5"/>
    </row>
    <row r="243" spans="1:87" x14ac:dyDescent="0.3">
      <c r="A243" s="8"/>
      <c r="B243" s="8"/>
      <c r="D243" s="4"/>
      <c r="F243" s="4"/>
      <c r="G243" s="4"/>
      <c r="H243" s="18"/>
      <c r="I243" s="18"/>
      <c r="J243" s="18"/>
      <c r="K243" s="18"/>
      <c r="L243" s="18"/>
      <c r="M243" s="111"/>
      <c r="N243" s="4"/>
      <c r="O243" s="4"/>
      <c r="P243" s="43"/>
      <c r="Q243" s="8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14"/>
      <c r="AG243" s="5"/>
      <c r="AJ243" s="5"/>
      <c r="AK243" s="5"/>
      <c r="AO243" s="14"/>
      <c r="AP243" s="5"/>
      <c r="AQ243" s="5"/>
      <c r="AS243" s="5"/>
      <c r="AV243" s="5"/>
      <c r="AW243" s="5"/>
      <c r="AX243" s="5"/>
      <c r="BA243" s="5"/>
      <c r="BB243" s="5"/>
      <c r="BD243" s="5"/>
      <c r="BE243" s="5"/>
      <c r="BG243" s="5"/>
      <c r="BL243" s="5"/>
      <c r="BX243" s="14"/>
      <c r="CG243" s="5"/>
      <c r="CI243" s="5"/>
    </row>
    <row r="244" spans="1:87" x14ac:dyDescent="0.3">
      <c r="A244" s="8"/>
      <c r="B244" s="8"/>
      <c r="D244" s="4"/>
      <c r="F244" s="4"/>
      <c r="G244" s="4"/>
      <c r="H244" s="18"/>
      <c r="I244" s="18"/>
      <c r="J244" s="18"/>
      <c r="K244" s="18"/>
      <c r="L244" s="18"/>
      <c r="M244" s="111"/>
      <c r="N244" s="4"/>
      <c r="O244" s="4"/>
      <c r="P244" s="43"/>
      <c r="Q244" s="8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14"/>
      <c r="AG244" s="5"/>
      <c r="AJ244" s="5"/>
      <c r="AK244" s="5"/>
      <c r="AO244" s="14"/>
      <c r="AP244" s="5"/>
      <c r="AQ244" s="5"/>
      <c r="AS244" s="5"/>
      <c r="AV244" s="5"/>
      <c r="AW244" s="5"/>
      <c r="AX244" s="5"/>
      <c r="BA244" s="5"/>
      <c r="BB244" s="5"/>
      <c r="BD244" s="5"/>
      <c r="BE244" s="5"/>
      <c r="BG244" s="5"/>
      <c r="BL244" s="5"/>
      <c r="BX244" s="14"/>
      <c r="CG244" s="5"/>
      <c r="CI244" s="5"/>
    </row>
    <row r="245" spans="1:87" x14ac:dyDescent="0.3">
      <c r="A245" s="8"/>
      <c r="B245" s="8"/>
      <c r="D245" s="4"/>
      <c r="F245" s="4"/>
      <c r="G245" s="4"/>
      <c r="H245" s="18"/>
      <c r="I245" s="18"/>
      <c r="J245" s="18"/>
      <c r="K245" s="18"/>
      <c r="L245" s="18"/>
      <c r="M245" s="111"/>
      <c r="N245" s="4"/>
      <c r="O245" s="4"/>
      <c r="P245" s="43"/>
      <c r="Q245" s="8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14"/>
      <c r="AG245" s="5"/>
      <c r="AJ245" s="5"/>
      <c r="AK245" s="5"/>
      <c r="AO245" s="14"/>
      <c r="AP245" s="5"/>
      <c r="AQ245" s="5"/>
      <c r="AS245" s="5"/>
      <c r="AV245" s="5"/>
      <c r="AW245" s="5"/>
      <c r="AX245" s="5"/>
      <c r="BA245" s="5"/>
      <c r="BB245" s="5"/>
      <c r="BD245" s="5"/>
      <c r="BE245" s="5"/>
      <c r="BG245" s="5"/>
      <c r="BL245" s="5"/>
      <c r="BX245" s="14"/>
      <c r="CG245" s="5"/>
      <c r="CI245" s="5"/>
    </row>
    <row r="246" spans="1:87" x14ac:dyDescent="0.3">
      <c r="A246" s="8"/>
      <c r="B246" s="8"/>
      <c r="D246" s="4"/>
      <c r="F246" s="4"/>
      <c r="G246" s="4"/>
      <c r="H246" s="18"/>
      <c r="I246" s="18"/>
      <c r="J246" s="18"/>
      <c r="K246" s="18"/>
      <c r="L246" s="18"/>
      <c r="M246" s="111"/>
      <c r="N246" s="4"/>
      <c r="O246" s="4"/>
      <c r="P246" s="43"/>
      <c r="Q246" s="8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14"/>
      <c r="AG246" s="5"/>
      <c r="AJ246" s="5"/>
      <c r="AK246" s="5"/>
      <c r="AO246" s="14"/>
      <c r="AP246" s="5"/>
      <c r="AQ246" s="5"/>
      <c r="AS246" s="5"/>
      <c r="AV246" s="5"/>
      <c r="AW246" s="5"/>
      <c r="AX246" s="5"/>
      <c r="BA246" s="5"/>
      <c r="BB246" s="5"/>
      <c r="BD246" s="5"/>
      <c r="BE246" s="5"/>
      <c r="BG246" s="5"/>
      <c r="BL246" s="5"/>
      <c r="BX246" s="14"/>
      <c r="CG246" s="5"/>
      <c r="CI246" s="5"/>
    </row>
    <row r="247" spans="1:87" x14ac:dyDescent="0.3">
      <c r="A247" s="8"/>
      <c r="B247" s="8"/>
      <c r="D247" s="4"/>
      <c r="F247" s="4"/>
      <c r="G247" s="4"/>
      <c r="H247" s="18"/>
      <c r="I247" s="18"/>
      <c r="J247" s="18"/>
      <c r="K247" s="18"/>
      <c r="L247" s="18"/>
      <c r="M247" s="111"/>
      <c r="N247" s="4"/>
      <c r="O247" s="4"/>
      <c r="P247" s="43"/>
      <c r="Q247" s="8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14"/>
      <c r="AG247" s="5"/>
      <c r="AJ247" s="5"/>
      <c r="AK247" s="5"/>
      <c r="AO247" s="14"/>
      <c r="AP247" s="5"/>
      <c r="AQ247" s="5"/>
      <c r="AS247" s="5"/>
      <c r="AV247" s="5"/>
      <c r="AW247" s="5"/>
      <c r="AX247" s="5"/>
      <c r="BA247" s="5"/>
      <c r="BB247" s="5"/>
      <c r="BD247" s="5"/>
      <c r="BE247" s="5"/>
      <c r="BG247" s="5"/>
      <c r="BL247" s="5"/>
      <c r="BX247" s="14"/>
      <c r="CG247" s="5"/>
      <c r="CI247" s="5"/>
    </row>
    <row r="248" spans="1:87" x14ac:dyDescent="0.3">
      <c r="A248" s="8"/>
      <c r="B248" s="8"/>
      <c r="D248" s="4"/>
      <c r="F248" s="4"/>
      <c r="G248" s="4"/>
      <c r="H248" s="18"/>
      <c r="I248" s="18"/>
      <c r="J248" s="18"/>
      <c r="K248" s="18"/>
      <c r="L248" s="18"/>
      <c r="M248" s="111"/>
      <c r="N248" s="4"/>
      <c r="O248" s="4"/>
      <c r="P248" s="43"/>
      <c r="Q248" s="8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14"/>
      <c r="AG248" s="5"/>
      <c r="AJ248" s="5"/>
      <c r="AK248" s="5"/>
      <c r="AO248" s="14"/>
      <c r="AP248" s="5"/>
      <c r="AQ248" s="5"/>
      <c r="AS248" s="5"/>
      <c r="AV248" s="5"/>
      <c r="AW248" s="5"/>
      <c r="AX248" s="5"/>
      <c r="BA248" s="5"/>
      <c r="BB248" s="5"/>
      <c r="BD248" s="5"/>
      <c r="BE248" s="5"/>
      <c r="BG248" s="5"/>
      <c r="BL248" s="5"/>
      <c r="BX248" s="14"/>
      <c r="CG248" s="5"/>
      <c r="CI248" s="5"/>
    </row>
    <row r="249" spans="1:87" x14ac:dyDescent="0.3">
      <c r="A249" s="8"/>
      <c r="B249" s="8"/>
      <c r="D249" s="4"/>
      <c r="F249" s="4"/>
      <c r="G249" s="4"/>
      <c r="H249" s="18"/>
      <c r="I249" s="18"/>
      <c r="J249" s="18"/>
      <c r="K249" s="18"/>
      <c r="L249" s="18"/>
      <c r="M249" s="111"/>
      <c r="N249" s="4"/>
      <c r="O249" s="4"/>
      <c r="P249" s="43"/>
      <c r="Q249" s="8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14"/>
      <c r="AG249" s="5"/>
      <c r="AJ249" s="5"/>
      <c r="AK249" s="5"/>
      <c r="AO249" s="14"/>
      <c r="AP249" s="5"/>
      <c r="AQ249" s="5"/>
      <c r="AS249" s="5"/>
      <c r="AV249" s="5"/>
      <c r="AW249" s="5"/>
      <c r="AX249" s="5"/>
      <c r="BA249" s="5"/>
      <c r="BB249" s="5"/>
      <c r="BD249" s="5"/>
      <c r="BE249" s="5"/>
      <c r="BG249" s="5"/>
      <c r="BL249" s="5"/>
      <c r="BX249" s="14"/>
      <c r="CG249" s="5"/>
      <c r="CI249" s="5"/>
    </row>
    <row r="250" spans="1:87" x14ac:dyDescent="0.3">
      <c r="A250" s="8"/>
      <c r="B250" s="8"/>
      <c r="D250" s="4"/>
      <c r="F250" s="4"/>
      <c r="G250" s="4"/>
      <c r="H250" s="18"/>
      <c r="I250" s="18"/>
      <c r="J250" s="18"/>
      <c r="K250" s="18"/>
      <c r="L250" s="18"/>
      <c r="M250" s="111"/>
      <c r="N250" s="4"/>
      <c r="O250" s="4"/>
      <c r="P250" s="43"/>
      <c r="Q250" s="8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14"/>
      <c r="AG250" s="5"/>
      <c r="AJ250" s="5"/>
      <c r="AK250" s="5"/>
      <c r="AO250" s="14"/>
      <c r="AP250" s="5"/>
      <c r="AQ250" s="5"/>
      <c r="AS250" s="5"/>
      <c r="AV250" s="5"/>
      <c r="AW250" s="5"/>
      <c r="AX250" s="5"/>
      <c r="BA250" s="5"/>
      <c r="BB250" s="5"/>
      <c r="BD250" s="5"/>
      <c r="BE250" s="5"/>
      <c r="BG250" s="5"/>
      <c r="BL250" s="5"/>
      <c r="BX250" s="14"/>
      <c r="CG250" s="5"/>
      <c r="CI250" s="5"/>
    </row>
    <row r="251" spans="1:87" x14ac:dyDescent="0.3">
      <c r="A251" s="8"/>
      <c r="B251" s="8"/>
      <c r="D251" s="4"/>
      <c r="F251" s="4"/>
      <c r="G251" s="4"/>
      <c r="H251" s="18"/>
      <c r="I251" s="18"/>
      <c r="J251" s="18"/>
      <c r="K251" s="18"/>
      <c r="L251" s="18"/>
      <c r="M251" s="111"/>
      <c r="N251" s="4"/>
      <c r="O251" s="4"/>
      <c r="P251" s="43"/>
      <c r="Q251" s="8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14"/>
      <c r="AG251" s="5"/>
      <c r="AJ251" s="5"/>
      <c r="AK251" s="5"/>
      <c r="AO251" s="14"/>
      <c r="AP251" s="5"/>
      <c r="AQ251" s="5"/>
      <c r="AS251" s="5"/>
      <c r="AV251" s="5"/>
      <c r="AW251" s="5"/>
      <c r="AX251" s="5"/>
      <c r="BA251" s="5"/>
      <c r="BB251" s="5"/>
      <c r="BD251" s="5"/>
      <c r="BE251" s="5"/>
      <c r="BG251" s="5"/>
      <c r="BL251" s="5"/>
      <c r="BX251" s="14"/>
      <c r="CG251" s="5"/>
      <c r="CI251" s="5"/>
    </row>
    <row r="252" spans="1:87" x14ac:dyDescent="0.3">
      <c r="A252" s="8"/>
      <c r="B252" s="8"/>
      <c r="D252" s="4"/>
      <c r="F252" s="4"/>
      <c r="G252" s="4"/>
      <c r="H252" s="18"/>
      <c r="I252" s="18"/>
      <c r="J252" s="18"/>
      <c r="K252" s="18"/>
      <c r="L252" s="18"/>
      <c r="M252" s="111"/>
      <c r="N252" s="4"/>
      <c r="O252" s="4"/>
      <c r="P252" s="43"/>
      <c r="Q252" s="8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14"/>
      <c r="AG252" s="5"/>
      <c r="AJ252" s="5"/>
      <c r="AK252" s="5"/>
      <c r="AO252" s="14"/>
      <c r="AP252" s="5"/>
      <c r="AQ252" s="5"/>
      <c r="AS252" s="5"/>
      <c r="AV252" s="5"/>
      <c r="AW252" s="5"/>
      <c r="AX252" s="5"/>
      <c r="BA252" s="5"/>
      <c r="BB252" s="5"/>
      <c r="BD252" s="5"/>
      <c r="BE252" s="5"/>
      <c r="BG252" s="5"/>
      <c r="BL252" s="5"/>
      <c r="BX252" s="14"/>
      <c r="CG252" s="5"/>
      <c r="CI252" s="5"/>
    </row>
    <row r="253" spans="1:87" x14ac:dyDescent="0.3">
      <c r="A253" s="8"/>
      <c r="B253" s="8"/>
      <c r="D253" s="4"/>
      <c r="F253" s="4"/>
      <c r="G253" s="4"/>
      <c r="H253" s="18"/>
      <c r="I253" s="18"/>
      <c r="J253" s="18"/>
      <c r="K253" s="18"/>
      <c r="L253" s="18"/>
      <c r="M253" s="111"/>
      <c r="N253" s="4"/>
      <c r="O253" s="4"/>
      <c r="P253" s="43"/>
      <c r="Q253" s="8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14"/>
      <c r="AG253" s="5"/>
      <c r="AJ253" s="5"/>
      <c r="AK253" s="5"/>
      <c r="AO253" s="14"/>
      <c r="AP253" s="5"/>
      <c r="AQ253" s="5"/>
      <c r="AS253" s="5"/>
      <c r="AV253" s="5"/>
      <c r="AW253" s="5"/>
      <c r="AX253" s="5"/>
      <c r="BA253" s="5"/>
      <c r="BB253" s="5"/>
      <c r="BD253" s="5"/>
      <c r="BE253" s="5"/>
      <c r="BG253" s="5"/>
      <c r="BL253" s="5"/>
      <c r="BX253" s="14"/>
      <c r="CG253" s="5"/>
      <c r="CI253" s="5"/>
    </row>
    <row r="254" spans="1:87" x14ac:dyDescent="0.3">
      <c r="A254" s="8"/>
      <c r="B254" s="8"/>
      <c r="D254" s="4"/>
      <c r="F254" s="4"/>
      <c r="G254" s="4"/>
      <c r="H254" s="18"/>
      <c r="I254" s="18"/>
      <c r="J254" s="18"/>
      <c r="K254" s="18"/>
      <c r="L254" s="18"/>
      <c r="M254" s="111"/>
      <c r="N254" s="4"/>
      <c r="O254" s="4"/>
      <c r="P254" s="43"/>
      <c r="Q254" s="8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14"/>
      <c r="AG254" s="5"/>
      <c r="AJ254" s="5"/>
      <c r="AK254" s="5"/>
      <c r="AO254" s="14"/>
      <c r="AP254" s="5"/>
      <c r="AQ254" s="5"/>
      <c r="AS254" s="5"/>
      <c r="AV254" s="5"/>
      <c r="AW254" s="5"/>
      <c r="AX254" s="5"/>
      <c r="BA254" s="5"/>
      <c r="BB254" s="5"/>
      <c r="BD254" s="5"/>
      <c r="BE254" s="5"/>
      <c r="BG254" s="5"/>
      <c r="BL254" s="5"/>
      <c r="BX254" s="14"/>
      <c r="CG254" s="5"/>
      <c r="CI254" s="5"/>
    </row>
    <row r="255" spans="1:87" x14ac:dyDescent="0.3">
      <c r="A255" s="8"/>
      <c r="B255" s="8"/>
      <c r="D255" s="4"/>
      <c r="F255" s="4"/>
      <c r="G255" s="4"/>
      <c r="H255" s="18"/>
      <c r="I255" s="18"/>
      <c r="J255" s="18"/>
      <c r="K255" s="18"/>
      <c r="L255" s="18"/>
      <c r="M255" s="111"/>
      <c r="N255" s="4"/>
      <c r="O255" s="4"/>
      <c r="P255" s="43"/>
      <c r="Q255" s="8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14"/>
      <c r="AG255" s="5"/>
      <c r="AJ255" s="5"/>
      <c r="AK255" s="5"/>
      <c r="AO255" s="14"/>
      <c r="AP255" s="5"/>
      <c r="AQ255" s="5"/>
      <c r="AS255" s="5"/>
      <c r="AV255" s="5"/>
      <c r="AW255" s="5"/>
      <c r="AX255" s="5"/>
      <c r="BA255" s="5"/>
      <c r="BB255" s="5"/>
      <c r="BD255" s="5"/>
      <c r="BE255" s="5"/>
      <c r="BG255" s="5"/>
      <c r="BL255" s="5"/>
      <c r="BX255" s="14"/>
      <c r="CG255" s="5"/>
      <c r="CI255" s="5"/>
    </row>
    <row r="256" spans="1:87" x14ac:dyDescent="0.3">
      <c r="A256" s="8"/>
      <c r="B256" s="8"/>
      <c r="D256" s="4"/>
      <c r="F256" s="4"/>
      <c r="G256" s="4"/>
      <c r="H256" s="18"/>
      <c r="I256" s="18"/>
      <c r="J256" s="18"/>
      <c r="K256" s="18"/>
      <c r="L256" s="18"/>
      <c r="M256" s="111"/>
      <c r="N256" s="4"/>
      <c r="O256" s="4"/>
      <c r="P256" s="43"/>
      <c r="Q256" s="8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14"/>
      <c r="AG256" s="5"/>
      <c r="AJ256" s="5"/>
      <c r="AK256" s="5"/>
      <c r="AO256" s="14"/>
      <c r="AP256" s="5"/>
      <c r="AQ256" s="5"/>
      <c r="AS256" s="5"/>
      <c r="AV256" s="5"/>
      <c r="AW256" s="5"/>
      <c r="AX256" s="5"/>
      <c r="BA256" s="5"/>
      <c r="BB256" s="5"/>
      <c r="BD256" s="5"/>
      <c r="BE256" s="5"/>
      <c r="BG256" s="5"/>
      <c r="BL256" s="5"/>
      <c r="BX256" s="14"/>
      <c r="CG256" s="5"/>
      <c r="CI256" s="5"/>
    </row>
    <row r="257" spans="1:87" x14ac:dyDescent="0.3">
      <c r="A257" s="8"/>
      <c r="B257" s="8"/>
      <c r="D257" s="4"/>
      <c r="F257" s="4"/>
      <c r="G257" s="4"/>
      <c r="H257" s="18"/>
      <c r="I257" s="18"/>
      <c r="J257" s="18"/>
      <c r="K257" s="18"/>
      <c r="L257" s="18"/>
      <c r="M257" s="111"/>
      <c r="N257" s="4"/>
      <c r="O257" s="4"/>
      <c r="P257" s="43"/>
      <c r="Q257" s="8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14"/>
      <c r="AG257" s="5"/>
      <c r="AJ257" s="5"/>
      <c r="AK257" s="5"/>
      <c r="AO257" s="14"/>
      <c r="AP257" s="5"/>
      <c r="AQ257" s="5"/>
      <c r="AS257" s="5"/>
      <c r="AV257" s="5"/>
      <c r="AW257" s="5"/>
      <c r="AX257" s="5"/>
      <c r="BA257" s="5"/>
      <c r="BB257" s="5"/>
      <c r="BD257" s="5"/>
      <c r="BE257" s="5"/>
      <c r="BG257" s="5"/>
      <c r="BL257" s="5"/>
      <c r="BX257" s="14"/>
      <c r="CG257" s="5"/>
      <c r="CI257" s="5"/>
    </row>
    <row r="258" spans="1:87" x14ac:dyDescent="0.3">
      <c r="A258" s="8"/>
      <c r="B258" s="8"/>
      <c r="D258" s="4"/>
      <c r="F258" s="4"/>
      <c r="G258" s="4"/>
      <c r="H258" s="18"/>
      <c r="I258" s="18"/>
      <c r="J258" s="18"/>
      <c r="K258" s="18"/>
      <c r="L258" s="18"/>
      <c r="M258" s="111"/>
      <c r="N258" s="4"/>
      <c r="O258" s="4"/>
      <c r="P258" s="43"/>
      <c r="Q258" s="8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14"/>
      <c r="AG258" s="5"/>
      <c r="AJ258" s="5"/>
      <c r="AK258" s="5"/>
      <c r="AO258" s="14"/>
      <c r="AP258" s="5"/>
      <c r="AQ258" s="5"/>
      <c r="AS258" s="5"/>
      <c r="AV258" s="5"/>
      <c r="AW258" s="5"/>
      <c r="AX258" s="5"/>
      <c r="BA258" s="5"/>
      <c r="BB258" s="5"/>
      <c r="BD258" s="5"/>
      <c r="BE258" s="5"/>
      <c r="BG258" s="5"/>
      <c r="BL258" s="5"/>
      <c r="BX258" s="14"/>
      <c r="CG258" s="5"/>
      <c r="CI258" s="5"/>
    </row>
    <row r="259" spans="1:87" x14ac:dyDescent="0.3">
      <c r="A259" s="8"/>
      <c r="B259" s="8"/>
      <c r="D259" s="4"/>
      <c r="F259" s="4"/>
      <c r="G259" s="4"/>
      <c r="H259" s="18"/>
      <c r="I259" s="18"/>
      <c r="J259" s="18"/>
      <c r="K259" s="18"/>
      <c r="L259" s="18"/>
      <c r="M259" s="111"/>
      <c r="N259" s="4"/>
      <c r="O259" s="4"/>
      <c r="P259" s="43"/>
      <c r="Q259" s="8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14"/>
      <c r="AG259" s="5"/>
      <c r="AJ259" s="5"/>
      <c r="AK259" s="5"/>
      <c r="AO259" s="14"/>
      <c r="AP259" s="5"/>
      <c r="AQ259" s="5"/>
      <c r="AS259" s="5"/>
      <c r="AV259" s="5"/>
      <c r="AW259" s="5"/>
      <c r="AX259" s="5"/>
      <c r="BA259" s="5"/>
      <c r="BB259" s="5"/>
      <c r="BD259" s="5"/>
      <c r="BE259" s="5"/>
      <c r="BG259" s="5"/>
      <c r="BL259" s="5"/>
      <c r="BX259" s="14"/>
      <c r="CG259" s="5"/>
      <c r="CI259" s="5"/>
    </row>
    <row r="260" spans="1:87" x14ac:dyDescent="0.3">
      <c r="A260" s="8"/>
      <c r="B260" s="8"/>
      <c r="D260" s="4"/>
      <c r="F260" s="4"/>
      <c r="G260" s="4"/>
      <c r="H260" s="18"/>
      <c r="I260" s="18"/>
      <c r="J260" s="18"/>
      <c r="K260" s="18"/>
      <c r="L260" s="18"/>
      <c r="M260" s="111"/>
      <c r="N260" s="4"/>
      <c r="O260" s="4"/>
      <c r="P260" s="43"/>
      <c r="Q260" s="8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14"/>
      <c r="AG260" s="5"/>
      <c r="AJ260" s="5"/>
      <c r="AK260" s="5"/>
      <c r="AO260" s="14"/>
      <c r="AP260" s="5"/>
      <c r="AQ260" s="5"/>
      <c r="AS260" s="5"/>
      <c r="AV260" s="5"/>
      <c r="AW260" s="5"/>
      <c r="AX260" s="5"/>
      <c r="BA260" s="5"/>
      <c r="BB260" s="5"/>
      <c r="BD260" s="5"/>
      <c r="BE260" s="5"/>
      <c r="BG260" s="5"/>
      <c r="BL260" s="5"/>
      <c r="BX260" s="14"/>
      <c r="CG260" s="5"/>
      <c r="CI260" s="5"/>
    </row>
    <row r="261" spans="1:87" x14ac:dyDescent="0.3">
      <c r="A261" s="8"/>
      <c r="B261" s="8"/>
      <c r="D261" s="4"/>
      <c r="F261" s="4"/>
      <c r="G261" s="4"/>
      <c r="H261" s="18"/>
      <c r="I261" s="18"/>
      <c r="J261" s="18"/>
      <c r="K261" s="18"/>
      <c r="L261" s="18"/>
      <c r="M261" s="111"/>
      <c r="N261" s="4"/>
      <c r="O261" s="4"/>
      <c r="P261" s="43"/>
      <c r="Q261" s="8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14"/>
      <c r="AG261" s="5"/>
      <c r="AJ261" s="5"/>
      <c r="AK261" s="5"/>
      <c r="AO261" s="14"/>
      <c r="AP261" s="5"/>
      <c r="AQ261" s="5"/>
      <c r="AS261" s="5"/>
      <c r="AV261" s="5"/>
      <c r="AW261" s="5"/>
      <c r="AX261" s="5"/>
      <c r="BA261" s="5"/>
      <c r="BB261" s="5"/>
      <c r="BD261" s="5"/>
      <c r="BE261" s="5"/>
      <c r="BG261" s="5"/>
      <c r="BL261" s="5"/>
      <c r="BX261" s="14"/>
      <c r="CG261" s="5"/>
      <c r="CI261" s="5"/>
    </row>
    <row r="262" spans="1:87" x14ac:dyDescent="0.3">
      <c r="A262" s="8"/>
      <c r="B262" s="8"/>
      <c r="D262" s="4"/>
      <c r="F262" s="4"/>
      <c r="G262" s="4"/>
      <c r="H262" s="18"/>
      <c r="I262" s="18"/>
      <c r="J262" s="18"/>
      <c r="K262" s="18"/>
      <c r="L262" s="18"/>
      <c r="M262" s="111"/>
      <c r="N262" s="4"/>
      <c r="O262" s="4"/>
      <c r="P262" s="43"/>
      <c r="Q262" s="8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14"/>
      <c r="AG262" s="5"/>
      <c r="AJ262" s="5"/>
      <c r="AK262" s="5"/>
      <c r="AO262" s="14"/>
      <c r="AP262" s="5"/>
      <c r="AQ262" s="5"/>
      <c r="AS262" s="5"/>
      <c r="AV262" s="5"/>
      <c r="AW262" s="5"/>
      <c r="AX262" s="5"/>
      <c r="BA262" s="5"/>
      <c r="BB262" s="5"/>
      <c r="BD262" s="5"/>
      <c r="BE262" s="5"/>
      <c r="BG262" s="5"/>
      <c r="BL262" s="5"/>
      <c r="BX262" s="14"/>
      <c r="CG262" s="5"/>
      <c r="CI262" s="5"/>
    </row>
    <row r="263" spans="1:87" x14ac:dyDescent="0.3">
      <c r="A263" s="8"/>
      <c r="B263" s="8"/>
      <c r="D263" s="4"/>
      <c r="F263" s="4"/>
      <c r="G263" s="4"/>
      <c r="H263" s="18"/>
      <c r="I263" s="18"/>
      <c r="J263" s="18"/>
      <c r="K263" s="18"/>
      <c r="L263" s="18"/>
      <c r="M263" s="111"/>
      <c r="N263" s="4"/>
      <c r="O263" s="4"/>
      <c r="P263" s="43"/>
      <c r="Q263" s="8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14"/>
      <c r="AG263" s="5"/>
      <c r="AJ263" s="5"/>
      <c r="AK263" s="5"/>
      <c r="AO263" s="14"/>
      <c r="AP263" s="5"/>
      <c r="AQ263" s="5"/>
      <c r="AS263" s="5"/>
      <c r="AV263" s="5"/>
      <c r="AW263" s="5"/>
      <c r="AX263" s="5"/>
      <c r="BA263" s="5"/>
      <c r="BB263" s="5"/>
      <c r="BD263" s="5"/>
      <c r="BE263" s="5"/>
      <c r="BG263" s="5"/>
      <c r="BL263" s="5"/>
      <c r="BX263" s="14"/>
      <c r="CG263" s="5"/>
      <c r="CI263" s="5"/>
    </row>
    <row r="264" spans="1:87" x14ac:dyDescent="0.3">
      <c r="A264" s="8"/>
      <c r="B264" s="8"/>
      <c r="D264" s="4"/>
      <c r="F264" s="4"/>
      <c r="G264" s="4"/>
      <c r="H264" s="18"/>
      <c r="I264" s="18"/>
      <c r="J264" s="18"/>
      <c r="K264" s="18"/>
      <c r="L264" s="18"/>
      <c r="M264" s="111"/>
      <c r="N264" s="4"/>
      <c r="O264" s="4"/>
      <c r="P264" s="43"/>
      <c r="Q264" s="8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14"/>
      <c r="AG264" s="5"/>
      <c r="AJ264" s="5"/>
      <c r="AK264" s="5"/>
      <c r="AO264" s="14"/>
      <c r="AP264" s="5"/>
      <c r="AQ264" s="5"/>
      <c r="AS264" s="5"/>
      <c r="AV264" s="5"/>
      <c r="AW264" s="5"/>
      <c r="AX264" s="5"/>
      <c r="BA264" s="5"/>
      <c r="BB264" s="5"/>
      <c r="BD264" s="5"/>
      <c r="BE264" s="5"/>
      <c r="BG264" s="5"/>
      <c r="BL264" s="5"/>
      <c r="BX264" s="14"/>
      <c r="CG264" s="5"/>
      <c r="CI264" s="5"/>
    </row>
    <row r="265" spans="1:87" x14ac:dyDescent="0.3">
      <c r="A265" s="8"/>
      <c r="B265" s="8"/>
      <c r="D265" s="4"/>
      <c r="F265" s="4"/>
      <c r="G265" s="4"/>
      <c r="H265" s="18"/>
      <c r="I265" s="18"/>
      <c r="J265" s="18"/>
      <c r="K265" s="18"/>
      <c r="L265" s="18"/>
      <c r="M265" s="111"/>
      <c r="N265" s="4"/>
      <c r="O265" s="4"/>
      <c r="P265" s="43"/>
      <c r="Q265" s="8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14"/>
      <c r="AG265" s="5"/>
      <c r="AJ265" s="5"/>
      <c r="AK265" s="5"/>
      <c r="AO265" s="14"/>
      <c r="AP265" s="5"/>
      <c r="AQ265" s="5"/>
      <c r="AS265" s="5"/>
      <c r="AV265" s="5"/>
      <c r="AW265" s="5"/>
      <c r="AX265" s="5"/>
      <c r="BA265" s="5"/>
      <c r="BB265" s="5"/>
      <c r="BD265" s="5"/>
      <c r="BE265" s="5"/>
      <c r="BG265" s="5"/>
      <c r="BL265" s="5"/>
      <c r="BX265" s="14"/>
      <c r="CG265" s="5"/>
      <c r="CI265" s="5"/>
    </row>
    <row r="266" spans="1:87" x14ac:dyDescent="0.3">
      <c r="A266" s="8"/>
      <c r="B266" s="8"/>
      <c r="D266" s="4"/>
      <c r="F266" s="4"/>
      <c r="G266" s="4"/>
      <c r="H266" s="18"/>
      <c r="I266" s="18"/>
      <c r="J266" s="18"/>
      <c r="K266" s="18"/>
      <c r="L266" s="18"/>
      <c r="M266" s="111"/>
      <c r="N266" s="4"/>
      <c r="O266" s="4"/>
      <c r="P266" s="43"/>
      <c r="Q266" s="8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14"/>
      <c r="AG266" s="5"/>
      <c r="AJ266" s="5"/>
      <c r="AK266" s="5"/>
      <c r="AO266" s="14"/>
      <c r="AP266" s="5"/>
      <c r="AQ266" s="5"/>
      <c r="AS266" s="5"/>
      <c r="AV266" s="5"/>
      <c r="AW266" s="5"/>
      <c r="AX266" s="5"/>
      <c r="BA266" s="5"/>
      <c r="BB266" s="5"/>
      <c r="BD266" s="5"/>
      <c r="BE266" s="5"/>
      <c r="BG266" s="5"/>
      <c r="BL266" s="5"/>
      <c r="BX266" s="14"/>
      <c r="CG266" s="5"/>
      <c r="CI266" s="5"/>
    </row>
    <row r="267" spans="1:87" x14ac:dyDescent="0.3">
      <c r="A267" s="8"/>
      <c r="B267" s="8"/>
      <c r="D267" s="4"/>
      <c r="F267" s="4"/>
      <c r="G267" s="4"/>
      <c r="H267" s="18"/>
      <c r="I267" s="18"/>
      <c r="J267" s="18"/>
      <c r="K267" s="18"/>
      <c r="L267" s="18"/>
      <c r="M267" s="111"/>
      <c r="N267" s="4"/>
      <c r="O267" s="4"/>
      <c r="P267" s="43"/>
      <c r="Q267" s="8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14"/>
      <c r="AG267" s="5"/>
      <c r="AJ267" s="5"/>
      <c r="AK267" s="5"/>
      <c r="AO267" s="14"/>
      <c r="AP267" s="5"/>
      <c r="AQ267" s="5"/>
      <c r="AS267" s="5"/>
      <c r="AV267" s="5"/>
      <c r="AW267" s="5"/>
      <c r="AX267" s="5"/>
      <c r="BA267" s="5"/>
      <c r="BB267" s="5"/>
      <c r="BD267" s="5"/>
      <c r="BE267" s="5"/>
      <c r="BG267" s="5"/>
      <c r="BL267" s="5"/>
      <c r="BX267" s="14"/>
      <c r="CG267" s="5"/>
      <c r="CI267" s="5"/>
    </row>
    <row r="268" spans="1:87" x14ac:dyDescent="0.3">
      <c r="A268" s="8"/>
      <c r="B268" s="8"/>
      <c r="D268" s="4"/>
      <c r="F268" s="4"/>
      <c r="G268" s="4"/>
      <c r="H268" s="18"/>
      <c r="I268" s="18"/>
      <c r="J268" s="18"/>
      <c r="K268" s="18"/>
      <c r="L268" s="18"/>
      <c r="M268" s="111"/>
      <c r="N268" s="4"/>
      <c r="O268" s="4"/>
      <c r="P268" s="43"/>
      <c r="Q268" s="8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14"/>
      <c r="AG268" s="5"/>
      <c r="AJ268" s="5"/>
      <c r="AK268" s="5"/>
      <c r="AO268" s="14"/>
      <c r="AP268" s="5"/>
      <c r="AQ268" s="5"/>
      <c r="AS268" s="5"/>
      <c r="AV268" s="5"/>
      <c r="AW268" s="5"/>
      <c r="AX268" s="5"/>
      <c r="BA268" s="5"/>
      <c r="BB268" s="5"/>
      <c r="BD268" s="5"/>
      <c r="BE268" s="5"/>
      <c r="BG268" s="5"/>
      <c r="BL268" s="5"/>
      <c r="BX268" s="14"/>
      <c r="CG268" s="5"/>
      <c r="CI268" s="5"/>
    </row>
    <row r="269" spans="1:87" x14ac:dyDescent="0.3">
      <c r="A269" s="8"/>
      <c r="B269" s="8"/>
      <c r="D269" s="4"/>
      <c r="F269" s="4"/>
      <c r="G269" s="4"/>
      <c r="H269" s="18"/>
      <c r="I269" s="18"/>
      <c r="J269" s="18"/>
      <c r="K269" s="18"/>
      <c r="L269" s="18"/>
      <c r="M269" s="111"/>
      <c r="N269" s="4"/>
      <c r="O269" s="4"/>
      <c r="P269" s="43"/>
      <c r="Q269" s="8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14"/>
      <c r="AG269" s="5"/>
      <c r="AJ269" s="5"/>
      <c r="AK269" s="5"/>
      <c r="AO269" s="14"/>
      <c r="AP269" s="5"/>
      <c r="AQ269" s="5"/>
      <c r="AS269" s="5"/>
      <c r="AV269" s="5"/>
      <c r="AW269" s="5"/>
      <c r="AX269" s="5"/>
      <c r="BA269" s="5"/>
      <c r="BB269" s="5"/>
      <c r="BD269" s="5"/>
      <c r="BE269" s="5"/>
      <c r="BG269" s="5"/>
      <c r="BL269" s="5"/>
      <c r="BX269" s="14"/>
      <c r="CG269" s="5"/>
      <c r="CI269" s="5"/>
    </row>
    <row r="270" spans="1:87" x14ac:dyDescent="0.3">
      <c r="A270" s="8"/>
      <c r="B270" s="8"/>
      <c r="D270" s="4"/>
      <c r="F270" s="4"/>
      <c r="G270" s="4"/>
      <c r="H270" s="18"/>
      <c r="I270" s="18"/>
      <c r="J270" s="18"/>
      <c r="K270" s="18"/>
      <c r="L270" s="18"/>
      <c r="M270" s="111"/>
      <c r="N270" s="4"/>
      <c r="O270" s="4"/>
      <c r="P270" s="43"/>
      <c r="Q270" s="8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14"/>
      <c r="AG270" s="5"/>
      <c r="AJ270" s="5"/>
      <c r="AK270" s="5"/>
      <c r="AO270" s="14"/>
      <c r="AP270" s="5"/>
      <c r="AQ270" s="5"/>
      <c r="AS270" s="5"/>
      <c r="AV270" s="5"/>
      <c r="AW270" s="5"/>
      <c r="AX270" s="5"/>
      <c r="BA270" s="5"/>
      <c r="BB270" s="5"/>
      <c r="BD270" s="5"/>
      <c r="BE270" s="5"/>
      <c r="BG270" s="5"/>
      <c r="BL270" s="5"/>
      <c r="BX270" s="14"/>
      <c r="CG270" s="5"/>
      <c r="CI270" s="5"/>
    </row>
    <row r="271" spans="1:87" x14ac:dyDescent="0.3">
      <c r="A271" s="8"/>
      <c r="B271" s="8"/>
      <c r="D271" s="4"/>
      <c r="F271" s="4"/>
      <c r="G271" s="4"/>
      <c r="H271" s="18"/>
      <c r="I271" s="18"/>
      <c r="J271" s="18"/>
      <c r="K271" s="18"/>
      <c r="L271" s="18"/>
      <c r="M271" s="111"/>
      <c r="N271" s="4"/>
      <c r="O271" s="4"/>
      <c r="P271" s="43"/>
      <c r="Q271" s="8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14"/>
      <c r="AG271" s="5"/>
      <c r="AJ271" s="5"/>
      <c r="AK271" s="5"/>
      <c r="AO271" s="14"/>
      <c r="AP271" s="5"/>
      <c r="AQ271" s="5"/>
      <c r="AS271" s="5"/>
      <c r="AV271" s="5"/>
      <c r="AW271" s="5"/>
      <c r="AX271" s="5"/>
      <c r="BA271" s="5"/>
      <c r="BB271" s="5"/>
      <c r="BD271" s="5"/>
      <c r="BE271" s="5"/>
      <c r="BG271" s="5"/>
      <c r="BL271" s="5"/>
      <c r="BX271" s="14"/>
      <c r="CG271" s="5"/>
      <c r="CI271" s="5"/>
    </row>
    <row r="272" spans="1:87" x14ac:dyDescent="0.3">
      <c r="A272" s="8"/>
      <c r="B272" s="8"/>
      <c r="D272" s="4"/>
      <c r="F272" s="4"/>
      <c r="G272" s="4"/>
      <c r="H272" s="18"/>
      <c r="I272" s="18"/>
      <c r="J272" s="18"/>
      <c r="K272" s="18"/>
      <c r="L272" s="18"/>
      <c r="M272" s="111"/>
      <c r="N272" s="4"/>
      <c r="O272" s="4"/>
      <c r="P272" s="43"/>
      <c r="Q272" s="8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14"/>
      <c r="AG272" s="5"/>
      <c r="AJ272" s="5"/>
      <c r="AK272" s="5"/>
      <c r="AO272" s="14"/>
      <c r="AP272" s="5"/>
      <c r="AQ272" s="5"/>
      <c r="AS272" s="5"/>
      <c r="AV272" s="5"/>
      <c r="AW272" s="5"/>
      <c r="AX272" s="5"/>
      <c r="BA272" s="5"/>
      <c r="BB272" s="5"/>
      <c r="BD272" s="5"/>
      <c r="BE272" s="5"/>
      <c r="BG272" s="5"/>
      <c r="BL272" s="5"/>
      <c r="BX272" s="14"/>
      <c r="CG272" s="5"/>
      <c r="CI272" s="5"/>
    </row>
    <row r="273" spans="1:87" x14ac:dyDescent="0.3">
      <c r="A273" s="8"/>
      <c r="B273" s="8"/>
      <c r="D273" s="4"/>
      <c r="F273" s="4"/>
      <c r="G273" s="4"/>
      <c r="H273" s="18"/>
      <c r="I273" s="18"/>
      <c r="J273" s="18"/>
      <c r="K273" s="18"/>
      <c r="L273" s="18"/>
      <c r="M273" s="111"/>
      <c r="N273" s="4"/>
      <c r="O273" s="4"/>
      <c r="P273" s="43"/>
      <c r="Q273" s="8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14"/>
      <c r="AG273" s="5"/>
      <c r="AJ273" s="5"/>
      <c r="AK273" s="5"/>
      <c r="AO273" s="14"/>
      <c r="AP273" s="5"/>
      <c r="AQ273" s="5"/>
      <c r="AS273" s="5"/>
      <c r="AV273" s="5"/>
      <c r="AW273" s="5"/>
      <c r="AX273" s="5"/>
      <c r="BA273" s="5"/>
      <c r="BB273" s="5"/>
      <c r="BD273" s="5"/>
      <c r="BE273" s="5"/>
      <c r="BG273" s="5"/>
      <c r="BL273" s="5"/>
      <c r="BX273" s="14"/>
      <c r="CG273" s="5"/>
      <c r="CI273" s="5"/>
    </row>
    <row r="274" spans="1:87" x14ac:dyDescent="0.3">
      <c r="A274" s="8"/>
      <c r="B274" s="8"/>
      <c r="D274" s="4"/>
      <c r="F274" s="4"/>
      <c r="G274" s="4"/>
      <c r="H274" s="18"/>
      <c r="I274" s="18"/>
      <c r="J274" s="18"/>
      <c r="K274" s="18"/>
      <c r="L274" s="18"/>
      <c r="M274" s="111"/>
      <c r="N274" s="4"/>
      <c r="O274" s="4"/>
      <c r="P274" s="43"/>
      <c r="Q274" s="8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14"/>
      <c r="AG274" s="5"/>
      <c r="AJ274" s="5"/>
      <c r="AK274" s="5"/>
      <c r="AO274" s="14"/>
      <c r="AP274" s="5"/>
      <c r="AQ274" s="5"/>
      <c r="AS274" s="5"/>
      <c r="AV274" s="5"/>
      <c r="AW274" s="5"/>
      <c r="AX274" s="5"/>
      <c r="BA274" s="5"/>
      <c r="BB274" s="5"/>
      <c r="BD274" s="5"/>
      <c r="BE274" s="5"/>
      <c r="BG274" s="5"/>
      <c r="BL274" s="5"/>
      <c r="BX274" s="14"/>
      <c r="CG274" s="5"/>
      <c r="CI274" s="5"/>
    </row>
    <row r="275" spans="1:87" x14ac:dyDescent="0.3">
      <c r="A275" s="8"/>
      <c r="B275" s="8"/>
      <c r="D275" s="4"/>
      <c r="F275" s="4"/>
      <c r="G275" s="4"/>
      <c r="H275" s="18"/>
      <c r="I275" s="18"/>
      <c r="J275" s="18"/>
      <c r="K275" s="18"/>
      <c r="L275" s="18"/>
      <c r="M275" s="111"/>
      <c r="N275" s="4"/>
      <c r="O275" s="4"/>
      <c r="P275" s="43"/>
      <c r="Q275" s="8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14"/>
      <c r="AG275" s="5"/>
      <c r="AJ275" s="5"/>
      <c r="AK275" s="5"/>
      <c r="AO275" s="14"/>
      <c r="AP275" s="5"/>
      <c r="AQ275" s="5"/>
      <c r="AS275" s="5"/>
      <c r="AV275" s="5"/>
      <c r="AW275" s="5"/>
      <c r="AX275" s="5"/>
      <c r="BA275" s="5"/>
      <c r="BB275" s="5"/>
      <c r="BD275" s="5"/>
      <c r="BE275" s="5"/>
      <c r="BG275" s="5"/>
      <c r="BL275" s="5"/>
      <c r="BX275" s="14"/>
      <c r="CG275" s="5"/>
      <c r="CI275" s="5"/>
    </row>
    <row r="276" spans="1:87" x14ac:dyDescent="0.3">
      <c r="A276" s="8"/>
      <c r="B276" s="8"/>
      <c r="D276" s="4"/>
      <c r="F276" s="4"/>
      <c r="G276" s="4"/>
      <c r="H276" s="18"/>
      <c r="I276" s="18"/>
      <c r="J276" s="18"/>
      <c r="K276" s="18"/>
      <c r="L276" s="18"/>
      <c r="M276" s="111"/>
      <c r="N276" s="4"/>
      <c r="O276" s="4"/>
      <c r="P276" s="43"/>
      <c r="Q276" s="8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14"/>
      <c r="AG276" s="5"/>
      <c r="AJ276" s="5"/>
      <c r="AK276" s="5"/>
      <c r="AO276" s="14"/>
      <c r="AP276" s="5"/>
      <c r="AQ276" s="5"/>
      <c r="AS276" s="5"/>
      <c r="AV276" s="5"/>
      <c r="AW276" s="5"/>
      <c r="AX276" s="5"/>
      <c r="BA276" s="5"/>
      <c r="BB276" s="5"/>
      <c r="BD276" s="5"/>
      <c r="BE276" s="5"/>
      <c r="BG276" s="5"/>
      <c r="BL276" s="5"/>
      <c r="BX276" s="14"/>
      <c r="CG276" s="5"/>
      <c r="CI276" s="5"/>
    </row>
    <row r="277" spans="1:87" x14ac:dyDescent="0.3">
      <c r="A277" s="8"/>
      <c r="B277" s="8"/>
      <c r="D277" s="4"/>
      <c r="F277" s="4"/>
      <c r="G277" s="4"/>
      <c r="H277" s="18"/>
      <c r="I277" s="18"/>
      <c r="J277" s="18"/>
      <c r="K277" s="18"/>
      <c r="L277" s="18"/>
      <c r="M277" s="111"/>
      <c r="N277" s="4"/>
      <c r="O277" s="4"/>
      <c r="P277" s="43"/>
      <c r="Q277" s="8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14"/>
      <c r="AG277" s="5"/>
      <c r="AJ277" s="5"/>
      <c r="AK277" s="5"/>
      <c r="AO277" s="14"/>
      <c r="AP277" s="5"/>
      <c r="AQ277" s="5"/>
      <c r="AS277" s="5"/>
      <c r="AV277" s="5"/>
      <c r="AW277" s="5"/>
      <c r="AX277" s="5"/>
      <c r="BA277" s="5"/>
      <c r="BB277" s="5"/>
      <c r="BD277" s="5"/>
      <c r="BE277" s="5"/>
      <c r="BG277" s="5"/>
      <c r="BL277" s="5"/>
      <c r="BX277" s="14"/>
      <c r="CG277" s="5"/>
      <c r="CI277" s="5"/>
    </row>
    <row r="278" spans="1:87" x14ac:dyDescent="0.3">
      <c r="A278" s="8"/>
      <c r="B278" s="8"/>
      <c r="D278" s="4"/>
      <c r="F278" s="4"/>
      <c r="G278" s="4"/>
      <c r="H278" s="18"/>
      <c r="I278" s="18"/>
      <c r="J278" s="18"/>
      <c r="K278" s="18"/>
      <c r="L278" s="18"/>
      <c r="M278" s="111"/>
      <c r="N278" s="4"/>
      <c r="O278" s="4"/>
      <c r="P278" s="43"/>
      <c r="Q278" s="8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14"/>
      <c r="AG278" s="5"/>
      <c r="AJ278" s="5"/>
      <c r="AK278" s="5"/>
      <c r="AO278" s="14"/>
      <c r="AP278" s="5"/>
      <c r="AQ278" s="5"/>
      <c r="AS278" s="5"/>
      <c r="AV278" s="5"/>
      <c r="AW278" s="5"/>
      <c r="AX278" s="5"/>
      <c r="BA278" s="5"/>
      <c r="BB278" s="5"/>
      <c r="BD278" s="5"/>
      <c r="BE278" s="5"/>
      <c r="BG278" s="5"/>
      <c r="BL278" s="5"/>
      <c r="BX278" s="14"/>
      <c r="CG278" s="5"/>
      <c r="CI278" s="5"/>
    </row>
    <row r="279" spans="1:87" x14ac:dyDescent="0.3">
      <c r="A279" s="8"/>
      <c r="B279" s="8"/>
      <c r="D279" s="4"/>
      <c r="F279" s="4"/>
      <c r="G279" s="4"/>
      <c r="H279" s="18"/>
      <c r="I279" s="18"/>
      <c r="J279" s="18"/>
      <c r="K279" s="18"/>
      <c r="L279" s="18"/>
      <c r="M279" s="111"/>
      <c r="N279" s="4"/>
      <c r="O279" s="4"/>
      <c r="P279" s="43"/>
      <c r="Q279" s="8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14"/>
      <c r="AG279" s="5"/>
      <c r="AJ279" s="5"/>
      <c r="AK279" s="5"/>
      <c r="AO279" s="14"/>
      <c r="AP279" s="5"/>
      <c r="AQ279" s="5"/>
      <c r="AS279" s="5"/>
      <c r="AV279" s="5"/>
      <c r="AW279" s="5"/>
      <c r="AX279" s="5"/>
      <c r="BA279" s="5"/>
      <c r="BB279" s="5"/>
      <c r="BD279" s="5"/>
      <c r="BE279" s="5"/>
      <c r="BG279" s="5"/>
      <c r="BL279" s="5"/>
      <c r="BX279" s="14"/>
      <c r="CG279" s="5"/>
      <c r="CI279" s="5"/>
    </row>
    <row r="280" spans="1:87" x14ac:dyDescent="0.3">
      <c r="A280" s="8"/>
      <c r="B280" s="8"/>
      <c r="D280" s="4"/>
      <c r="F280" s="4"/>
      <c r="G280" s="4"/>
      <c r="H280" s="18"/>
      <c r="I280" s="18"/>
      <c r="J280" s="18"/>
      <c r="K280" s="18"/>
      <c r="L280" s="18"/>
      <c r="M280" s="111"/>
      <c r="N280" s="4"/>
      <c r="O280" s="4"/>
      <c r="P280" s="43"/>
      <c r="Q280" s="8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14"/>
      <c r="AG280" s="5"/>
      <c r="AJ280" s="5"/>
      <c r="AK280" s="5"/>
      <c r="AO280" s="14"/>
      <c r="AP280" s="5"/>
      <c r="AQ280" s="5"/>
      <c r="AS280" s="5"/>
      <c r="AV280" s="5"/>
      <c r="AW280" s="5"/>
      <c r="AX280" s="5"/>
      <c r="BA280" s="5"/>
      <c r="BB280" s="5"/>
      <c r="BD280" s="5"/>
      <c r="BE280" s="5"/>
      <c r="BG280" s="5"/>
      <c r="BL280" s="5"/>
      <c r="BX280" s="14"/>
      <c r="CG280" s="5"/>
      <c r="CI280" s="5"/>
    </row>
    <row r="281" spans="1:87" x14ac:dyDescent="0.3">
      <c r="A281" s="8"/>
      <c r="B281" s="8"/>
      <c r="D281" s="4"/>
      <c r="F281" s="4"/>
      <c r="G281" s="4"/>
      <c r="H281" s="18"/>
      <c r="I281" s="18"/>
      <c r="J281" s="18"/>
      <c r="K281" s="18"/>
      <c r="L281" s="18"/>
      <c r="M281" s="111"/>
      <c r="N281" s="4"/>
      <c r="O281" s="4"/>
      <c r="P281" s="43"/>
      <c r="Q281" s="8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14"/>
      <c r="AG281" s="5"/>
      <c r="AJ281" s="5"/>
      <c r="AK281" s="5"/>
      <c r="AO281" s="14"/>
      <c r="AP281" s="5"/>
      <c r="AQ281" s="5"/>
      <c r="AS281" s="5"/>
      <c r="AV281" s="5"/>
      <c r="AW281" s="5"/>
      <c r="AX281" s="5"/>
      <c r="BA281" s="5"/>
      <c r="BB281" s="5"/>
      <c r="BD281" s="5"/>
      <c r="BE281" s="5"/>
      <c r="BG281" s="5"/>
      <c r="BL281" s="5"/>
      <c r="BX281" s="14"/>
      <c r="CG281" s="5"/>
      <c r="CI281" s="5"/>
    </row>
    <row r="282" spans="1:87" x14ac:dyDescent="0.3">
      <c r="A282" s="8"/>
      <c r="B282" s="8"/>
      <c r="D282" s="4"/>
      <c r="F282" s="4"/>
      <c r="G282" s="4"/>
      <c r="H282" s="18"/>
      <c r="I282" s="18"/>
      <c r="J282" s="18"/>
      <c r="K282" s="18"/>
      <c r="L282" s="18"/>
      <c r="M282" s="111"/>
      <c r="N282" s="4"/>
      <c r="O282" s="4"/>
      <c r="P282" s="43"/>
      <c r="Q282" s="8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14"/>
      <c r="AG282" s="5"/>
      <c r="AJ282" s="5"/>
      <c r="AK282" s="5"/>
      <c r="AO282" s="14"/>
      <c r="AP282" s="5"/>
      <c r="AQ282" s="5"/>
      <c r="AS282" s="5"/>
      <c r="AV282" s="5"/>
      <c r="AW282" s="5"/>
      <c r="AX282" s="5"/>
      <c r="BA282" s="5"/>
      <c r="BB282" s="5"/>
      <c r="BD282" s="5"/>
      <c r="BE282" s="5"/>
      <c r="BG282" s="5"/>
      <c r="BL282" s="5"/>
      <c r="BX282" s="14"/>
      <c r="CG282" s="5"/>
      <c r="CI282" s="5"/>
    </row>
    <row r="283" spans="1:87" x14ac:dyDescent="0.3">
      <c r="A283" s="8"/>
      <c r="B283" s="8"/>
      <c r="D283" s="4"/>
      <c r="F283" s="4"/>
      <c r="G283" s="4"/>
      <c r="H283" s="18"/>
      <c r="I283" s="18"/>
      <c r="J283" s="18"/>
      <c r="K283" s="18"/>
      <c r="L283" s="18"/>
      <c r="M283" s="111"/>
      <c r="N283" s="4"/>
      <c r="O283" s="4"/>
      <c r="P283" s="43"/>
      <c r="Q283" s="8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14"/>
      <c r="AG283" s="5"/>
      <c r="AJ283" s="5"/>
      <c r="AK283" s="5"/>
      <c r="AO283" s="14"/>
      <c r="AP283" s="5"/>
      <c r="AQ283" s="5"/>
      <c r="AS283" s="5"/>
      <c r="AV283" s="5"/>
      <c r="AW283" s="5"/>
      <c r="AX283" s="5"/>
      <c r="BA283" s="5"/>
      <c r="BB283" s="5"/>
      <c r="BD283" s="5"/>
      <c r="BE283" s="5"/>
      <c r="BG283" s="5"/>
      <c r="BL283" s="5"/>
      <c r="BX283" s="14"/>
      <c r="CG283" s="5"/>
      <c r="CI283" s="5"/>
    </row>
    <row r="284" spans="1:87" x14ac:dyDescent="0.3">
      <c r="A284" s="8"/>
      <c r="B284" s="8"/>
      <c r="D284" s="4"/>
      <c r="F284" s="4"/>
      <c r="G284" s="4"/>
      <c r="H284" s="18"/>
      <c r="I284" s="18"/>
      <c r="J284" s="18"/>
      <c r="K284" s="18"/>
      <c r="L284" s="18"/>
      <c r="M284" s="111"/>
      <c r="N284" s="4"/>
      <c r="O284" s="4"/>
      <c r="P284" s="43"/>
      <c r="Q284" s="8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14"/>
      <c r="AG284" s="5"/>
      <c r="AJ284" s="5"/>
      <c r="AK284" s="5"/>
      <c r="AO284" s="14"/>
      <c r="AP284" s="5"/>
      <c r="AQ284" s="5"/>
      <c r="AS284" s="5"/>
      <c r="AV284" s="5"/>
      <c r="AW284" s="5"/>
      <c r="AX284" s="5"/>
      <c r="BA284" s="5"/>
      <c r="BB284" s="5"/>
      <c r="BD284" s="5"/>
      <c r="BE284" s="5"/>
      <c r="BG284" s="5"/>
      <c r="BL284" s="5"/>
      <c r="BX284" s="14"/>
      <c r="CG284" s="5"/>
      <c r="CI284" s="5"/>
    </row>
    <row r="285" spans="1:87" x14ac:dyDescent="0.3">
      <c r="A285" s="8"/>
      <c r="B285" s="8"/>
      <c r="D285" s="4"/>
      <c r="F285" s="4"/>
      <c r="G285" s="4"/>
      <c r="H285" s="18"/>
      <c r="I285" s="18"/>
      <c r="J285" s="18"/>
      <c r="K285" s="18"/>
      <c r="L285" s="18"/>
      <c r="M285" s="111"/>
      <c r="N285" s="4"/>
      <c r="O285" s="4"/>
      <c r="P285" s="43"/>
      <c r="Q285" s="8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14"/>
      <c r="AG285" s="5"/>
      <c r="AJ285" s="5"/>
      <c r="AK285" s="5"/>
      <c r="AO285" s="14"/>
      <c r="AP285" s="5"/>
      <c r="AQ285" s="5"/>
      <c r="AS285" s="5"/>
      <c r="AV285" s="5"/>
      <c r="AW285" s="5"/>
      <c r="AX285" s="5"/>
      <c r="BA285" s="5"/>
      <c r="BB285" s="5"/>
      <c r="BD285" s="5"/>
      <c r="BE285" s="5"/>
      <c r="BG285" s="5"/>
      <c r="BL285" s="5"/>
      <c r="BX285" s="14"/>
      <c r="CG285" s="5"/>
      <c r="CI285" s="5"/>
    </row>
    <row r="286" spans="1:87" x14ac:dyDescent="0.3">
      <c r="A286" s="8"/>
      <c r="B286" s="8"/>
      <c r="D286" s="4"/>
      <c r="F286" s="4"/>
      <c r="G286" s="4"/>
      <c r="H286" s="18"/>
      <c r="I286" s="18"/>
      <c r="J286" s="18"/>
      <c r="K286" s="18"/>
      <c r="L286" s="18"/>
      <c r="M286" s="111"/>
      <c r="N286" s="4"/>
      <c r="O286" s="4"/>
      <c r="P286" s="43"/>
      <c r="Q286" s="8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14"/>
      <c r="AG286" s="5"/>
      <c r="AJ286" s="5"/>
      <c r="AK286" s="5"/>
      <c r="AO286" s="14"/>
      <c r="AP286" s="5"/>
      <c r="AQ286" s="5"/>
      <c r="AS286" s="5"/>
      <c r="AV286" s="5"/>
      <c r="AW286" s="5"/>
      <c r="AX286" s="5"/>
      <c r="BA286" s="5"/>
      <c r="BB286" s="5"/>
      <c r="BD286" s="5"/>
      <c r="BE286" s="5"/>
      <c r="BG286" s="5"/>
      <c r="BL286" s="5"/>
      <c r="BX286" s="14"/>
      <c r="CG286" s="5"/>
      <c r="CI286" s="5"/>
    </row>
    <row r="287" spans="1:87" x14ac:dyDescent="0.3">
      <c r="A287" s="8"/>
      <c r="B287" s="8"/>
      <c r="D287" s="4"/>
      <c r="F287" s="4"/>
      <c r="G287" s="4"/>
      <c r="H287" s="18"/>
      <c r="I287" s="18"/>
      <c r="J287" s="18"/>
      <c r="K287" s="18"/>
      <c r="L287" s="18"/>
      <c r="M287" s="111"/>
      <c r="N287" s="4"/>
      <c r="O287" s="4"/>
      <c r="P287" s="43"/>
      <c r="Q287" s="8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14"/>
      <c r="AG287" s="5"/>
      <c r="AJ287" s="5"/>
      <c r="AK287" s="5"/>
      <c r="AO287" s="14"/>
      <c r="AP287" s="5"/>
      <c r="AQ287" s="5"/>
      <c r="AS287" s="5"/>
      <c r="AV287" s="5"/>
      <c r="AW287" s="5"/>
      <c r="AX287" s="5"/>
      <c r="BA287" s="5"/>
      <c r="BB287" s="5"/>
      <c r="BD287" s="5"/>
      <c r="BE287" s="5"/>
      <c r="BG287" s="5"/>
      <c r="BL287" s="5"/>
      <c r="BX287" s="14"/>
      <c r="CG287" s="5"/>
      <c r="CI287" s="5"/>
    </row>
    <row r="288" spans="1:87" x14ac:dyDescent="0.3">
      <c r="A288" s="8"/>
      <c r="B288" s="8"/>
      <c r="D288" s="4"/>
      <c r="F288" s="4"/>
      <c r="G288" s="4"/>
      <c r="H288" s="18"/>
      <c r="I288" s="18"/>
      <c r="J288" s="18"/>
      <c r="K288" s="18"/>
      <c r="L288" s="18"/>
      <c r="M288" s="111"/>
      <c r="N288" s="4"/>
      <c r="O288" s="4"/>
      <c r="P288" s="43"/>
      <c r="Q288" s="8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14"/>
      <c r="AG288" s="5"/>
      <c r="AJ288" s="5"/>
      <c r="AK288" s="5"/>
      <c r="AO288" s="14"/>
      <c r="AP288" s="5"/>
      <c r="AQ288" s="5"/>
      <c r="AS288" s="5"/>
      <c r="AV288" s="5"/>
      <c r="AW288" s="5"/>
      <c r="AX288" s="5"/>
      <c r="BA288" s="5"/>
      <c r="BB288" s="5"/>
      <c r="BD288" s="5"/>
      <c r="BE288" s="5"/>
      <c r="BG288" s="5"/>
      <c r="BL288" s="5"/>
      <c r="BX288" s="14"/>
      <c r="CG288" s="5"/>
      <c r="CI288" s="5"/>
    </row>
    <row r="289" spans="1:87" x14ac:dyDescent="0.3">
      <c r="A289" s="8"/>
      <c r="B289" s="8"/>
      <c r="D289" s="4"/>
      <c r="F289" s="4"/>
      <c r="G289" s="4"/>
      <c r="H289" s="18"/>
      <c r="I289" s="18"/>
      <c r="J289" s="18"/>
      <c r="K289" s="18"/>
      <c r="L289" s="18"/>
      <c r="M289" s="111"/>
      <c r="N289" s="4"/>
      <c r="O289" s="4"/>
      <c r="P289" s="43"/>
      <c r="Q289" s="8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14"/>
      <c r="AG289" s="5"/>
      <c r="AJ289" s="5"/>
      <c r="AK289" s="5"/>
      <c r="AO289" s="14"/>
      <c r="AP289" s="5"/>
      <c r="AQ289" s="5"/>
      <c r="AS289" s="5"/>
      <c r="AV289" s="5"/>
      <c r="AW289" s="5"/>
      <c r="AX289" s="5"/>
      <c r="BA289" s="5"/>
      <c r="BB289" s="5"/>
      <c r="BD289" s="5"/>
      <c r="BE289" s="5"/>
      <c r="BG289" s="5"/>
      <c r="BL289" s="5"/>
      <c r="BX289" s="14"/>
      <c r="CG289" s="5"/>
      <c r="CI289" s="5"/>
    </row>
    <row r="290" spans="1:87" x14ac:dyDescent="0.3">
      <c r="A290" s="8"/>
      <c r="B290" s="8"/>
      <c r="D290" s="4"/>
      <c r="F290" s="4"/>
      <c r="G290" s="4"/>
      <c r="H290" s="18"/>
      <c r="I290" s="18"/>
      <c r="J290" s="18"/>
      <c r="K290" s="18"/>
      <c r="L290" s="18"/>
      <c r="M290" s="111"/>
      <c r="N290" s="4"/>
      <c r="O290" s="4"/>
      <c r="P290" s="43"/>
      <c r="Q290" s="8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14"/>
      <c r="AG290" s="5"/>
      <c r="AJ290" s="5"/>
      <c r="AK290" s="5"/>
      <c r="AO290" s="14"/>
      <c r="AP290" s="5"/>
      <c r="AQ290" s="5"/>
      <c r="AS290" s="5"/>
      <c r="AV290" s="5"/>
      <c r="AW290" s="5"/>
      <c r="AX290" s="5"/>
      <c r="BA290" s="5"/>
      <c r="BB290" s="5"/>
      <c r="BD290" s="5"/>
      <c r="BE290" s="5"/>
      <c r="BG290" s="5"/>
      <c r="BL290" s="5"/>
      <c r="BX290" s="14"/>
      <c r="CG290" s="5"/>
      <c r="CI290" s="5"/>
    </row>
    <row r="291" spans="1:87" x14ac:dyDescent="0.3">
      <c r="A291" s="8"/>
      <c r="B291" s="8"/>
      <c r="D291" s="4"/>
      <c r="F291" s="4"/>
      <c r="G291" s="4"/>
      <c r="H291" s="18"/>
      <c r="I291" s="18"/>
      <c r="J291" s="18"/>
      <c r="K291" s="18"/>
      <c r="L291" s="18"/>
      <c r="M291" s="111"/>
      <c r="N291" s="4"/>
      <c r="O291" s="4"/>
      <c r="P291" s="43"/>
      <c r="Q291" s="8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14"/>
      <c r="AG291" s="5"/>
      <c r="AJ291" s="5"/>
      <c r="AK291" s="5"/>
      <c r="AO291" s="14"/>
      <c r="AP291" s="5"/>
      <c r="AQ291" s="5"/>
      <c r="AS291" s="5"/>
      <c r="AV291" s="5"/>
      <c r="AW291" s="5"/>
      <c r="AX291" s="5"/>
      <c r="BA291" s="5"/>
      <c r="BB291" s="5"/>
      <c r="BD291" s="5"/>
      <c r="BE291" s="5"/>
      <c r="BG291" s="5"/>
      <c r="BL291" s="5"/>
      <c r="BX291" s="14"/>
      <c r="CG291" s="5"/>
      <c r="CI291" s="5"/>
    </row>
    <row r="292" spans="1:87" x14ac:dyDescent="0.3">
      <c r="A292" s="8"/>
      <c r="B292" s="8"/>
      <c r="D292" s="4"/>
      <c r="F292" s="4"/>
      <c r="G292" s="4"/>
      <c r="H292" s="18"/>
      <c r="I292" s="18"/>
      <c r="J292" s="18"/>
      <c r="K292" s="18"/>
      <c r="L292" s="18"/>
      <c r="M292" s="111"/>
      <c r="N292" s="4"/>
      <c r="O292" s="4"/>
      <c r="P292" s="43"/>
      <c r="Q292" s="8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14"/>
      <c r="AG292" s="5"/>
      <c r="AJ292" s="5"/>
      <c r="AK292" s="5"/>
      <c r="AO292" s="14"/>
      <c r="AP292" s="5"/>
      <c r="AQ292" s="5"/>
      <c r="AS292" s="5"/>
      <c r="AV292" s="5"/>
      <c r="AW292" s="5"/>
      <c r="AX292" s="5"/>
      <c r="BA292" s="5"/>
      <c r="BB292" s="5"/>
      <c r="BD292" s="5"/>
      <c r="BE292" s="5"/>
      <c r="BG292" s="5"/>
      <c r="BL292" s="5"/>
      <c r="BX292" s="14"/>
      <c r="CG292" s="5"/>
      <c r="CI292" s="5"/>
    </row>
    <row r="293" spans="1:87" x14ac:dyDescent="0.3">
      <c r="A293" s="8"/>
      <c r="B293" s="8"/>
      <c r="D293" s="4"/>
      <c r="F293" s="4"/>
      <c r="G293" s="4"/>
      <c r="H293" s="18"/>
      <c r="I293" s="18"/>
      <c r="J293" s="18"/>
      <c r="K293" s="18"/>
      <c r="L293" s="18"/>
      <c r="M293" s="111"/>
      <c r="N293" s="4"/>
      <c r="O293" s="4"/>
      <c r="P293" s="43"/>
      <c r="Q293" s="8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14"/>
      <c r="AG293" s="5"/>
      <c r="AJ293" s="5"/>
      <c r="AK293" s="5"/>
      <c r="AO293" s="14"/>
      <c r="AP293" s="5"/>
      <c r="AQ293" s="5"/>
      <c r="AS293" s="5"/>
      <c r="AV293" s="5"/>
      <c r="AW293" s="5"/>
      <c r="AX293" s="5"/>
      <c r="BA293" s="5"/>
      <c r="BB293" s="5"/>
      <c r="BD293" s="5"/>
      <c r="BE293" s="5"/>
      <c r="BG293" s="5"/>
      <c r="BL293" s="5"/>
      <c r="BX293" s="14"/>
      <c r="CG293" s="5"/>
      <c r="CI293" s="5"/>
    </row>
    <row r="294" spans="1:87" x14ac:dyDescent="0.3">
      <c r="A294" s="8"/>
      <c r="B294" s="8"/>
      <c r="D294" s="4"/>
      <c r="F294" s="4"/>
      <c r="G294" s="4"/>
      <c r="H294" s="18"/>
      <c r="I294" s="18"/>
      <c r="J294" s="18"/>
      <c r="K294" s="18"/>
      <c r="L294" s="18"/>
      <c r="M294" s="111"/>
      <c r="N294" s="4"/>
      <c r="O294" s="4"/>
      <c r="P294" s="43"/>
      <c r="Q294" s="8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14"/>
      <c r="AG294" s="5"/>
      <c r="AJ294" s="5"/>
      <c r="AK294" s="5"/>
      <c r="AO294" s="14"/>
      <c r="AP294" s="5"/>
      <c r="AQ294" s="5"/>
      <c r="AS294" s="5"/>
      <c r="AV294" s="5"/>
      <c r="AW294" s="5"/>
      <c r="AX294" s="5"/>
      <c r="BA294" s="5"/>
      <c r="BB294" s="5"/>
      <c r="BD294" s="5"/>
      <c r="BE294" s="5"/>
      <c r="BG294" s="5"/>
      <c r="BL294" s="5"/>
      <c r="BX294" s="14"/>
      <c r="CG294" s="5"/>
      <c r="CI294" s="5"/>
    </row>
    <row r="295" spans="1:87" x14ac:dyDescent="0.3">
      <c r="A295" s="8"/>
      <c r="B295" s="8"/>
      <c r="D295" s="4"/>
      <c r="F295" s="4"/>
      <c r="G295" s="4"/>
      <c r="H295" s="18"/>
      <c r="I295" s="18"/>
      <c r="J295" s="18"/>
      <c r="K295" s="18"/>
      <c r="L295" s="18"/>
      <c r="M295" s="111"/>
      <c r="N295" s="4"/>
      <c r="O295" s="4"/>
      <c r="P295" s="43"/>
      <c r="Q295" s="8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14"/>
      <c r="AG295" s="5"/>
      <c r="AJ295" s="5"/>
      <c r="AK295" s="5"/>
      <c r="AO295" s="14"/>
      <c r="AP295" s="5"/>
      <c r="AQ295" s="5"/>
      <c r="AS295" s="5"/>
      <c r="AV295" s="5"/>
      <c r="AW295" s="5"/>
      <c r="AX295" s="5"/>
      <c r="BA295" s="5"/>
      <c r="BB295" s="5"/>
      <c r="BD295" s="5"/>
      <c r="BE295" s="5"/>
      <c r="BG295" s="5"/>
      <c r="BL295" s="5"/>
      <c r="BX295" s="14"/>
      <c r="CG295" s="5"/>
      <c r="CI295" s="5"/>
    </row>
    <row r="296" spans="1:87" x14ac:dyDescent="0.3">
      <c r="A296" s="8"/>
      <c r="B296" s="8"/>
      <c r="D296" s="4"/>
      <c r="F296" s="4"/>
      <c r="G296" s="4"/>
      <c r="H296" s="18"/>
      <c r="I296" s="18"/>
      <c r="J296" s="18"/>
      <c r="K296" s="18"/>
      <c r="L296" s="18"/>
      <c r="M296" s="111"/>
      <c r="N296" s="4"/>
      <c r="O296" s="4"/>
      <c r="P296" s="43"/>
      <c r="Q296" s="8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14"/>
      <c r="AG296" s="5"/>
      <c r="AJ296" s="5"/>
      <c r="AK296" s="5"/>
      <c r="AO296" s="14"/>
      <c r="AP296" s="5"/>
      <c r="AQ296" s="5"/>
      <c r="AS296" s="5"/>
      <c r="AV296" s="5"/>
      <c r="AW296" s="5"/>
      <c r="AX296" s="5"/>
      <c r="BA296" s="5"/>
      <c r="BB296" s="5"/>
      <c r="BD296" s="5"/>
      <c r="BE296" s="5"/>
      <c r="BG296" s="5"/>
      <c r="BL296" s="5"/>
      <c r="BX296" s="14"/>
      <c r="CG296" s="5"/>
      <c r="CI296" s="5"/>
    </row>
    <row r="297" spans="1:87" x14ac:dyDescent="0.3">
      <c r="A297" s="8"/>
      <c r="B297" s="8"/>
      <c r="D297" s="4"/>
      <c r="F297" s="4"/>
      <c r="G297" s="4"/>
      <c r="H297" s="18"/>
      <c r="I297" s="18"/>
      <c r="J297" s="18"/>
      <c r="K297" s="18"/>
      <c r="L297" s="18"/>
      <c r="M297" s="111"/>
      <c r="N297" s="4"/>
      <c r="O297" s="4"/>
      <c r="P297" s="43"/>
      <c r="Q297" s="8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14"/>
      <c r="AG297" s="5"/>
      <c r="AJ297" s="5"/>
      <c r="AK297" s="5"/>
      <c r="AO297" s="14"/>
      <c r="AP297" s="5"/>
      <c r="AQ297" s="5"/>
      <c r="AS297" s="5"/>
      <c r="AV297" s="5"/>
      <c r="AW297" s="5"/>
      <c r="AX297" s="5"/>
      <c r="BA297" s="5"/>
      <c r="BB297" s="5"/>
      <c r="BD297" s="5"/>
      <c r="BE297" s="5"/>
      <c r="BG297" s="5"/>
      <c r="BL297" s="5"/>
      <c r="BX297" s="14"/>
      <c r="CG297" s="5"/>
      <c r="CI297" s="5"/>
    </row>
    <row r="298" spans="1:87" x14ac:dyDescent="0.3">
      <c r="A298" s="8"/>
      <c r="B298" s="8"/>
      <c r="D298" s="4"/>
      <c r="F298" s="4"/>
      <c r="G298" s="4"/>
      <c r="H298" s="18"/>
      <c r="I298" s="18"/>
      <c r="J298" s="18"/>
      <c r="K298" s="18"/>
      <c r="L298" s="18"/>
      <c r="M298" s="111"/>
      <c r="N298" s="4"/>
      <c r="O298" s="4"/>
      <c r="P298" s="43"/>
      <c r="Q298" s="8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14"/>
      <c r="AG298" s="5"/>
      <c r="AJ298" s="5"/>
      <c r="AK298" s="5"/>
      <c r="AO298" s="14"/>
      <c r="AP298" s="5"/>
      <c r="AQ298" s="5"/>
      <c r="AS298" s="5"/>
      <c r="AV298" s="5"/>
      <c r="AW298" s="5"/>
      <c r="AX298" s="5"/>
      <c r="BA298" s="5"/>
      <c r="BB298" s="5"/>
      <c r="BD298" s="5"/>
      <c r="BE298" s="5"/>
      <c r="BG298" s="5"/>
      <c r="BL298" s="5"/>
      <c r="BX298" s="14"/>
      <c r="CG298" s="5"/>
      <c r="CI298" s="5"/>
    </row>
    <row r="299" spans="1:87" x14ac:dyDescent="0.3">
      <c r="A299" s="8"/>
      <c r="B299" s="8"/>
      <c r="D299" s="4"/>
      <c r="F299" s="4"/>
      <c r="G299" s="4"/>
      <c r="H299" s="18"/>
      <c r="I299" s="18"/>
      <c r="J299" s="18"/>
      <c r="K299" s="18"/>
      <c r="L299" s="18"/>
      <c r="M299" s="111"/>
      <c r="N299" s="4"/>
      <c r="O299" s="4"/>
      <c r="P299" s="43"/>
      <c r="Q299" s="8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14"/>
      <c r="AG299" s="5"/>
      <c r="AJ299" s="5"/>
      <c r="AK299" s="5"/>
      <c r="AO299" s="14"/>
      <c r="AP299" s="5"/>
      <c r="AQ299" s="5"/>
      <c r="AS299" s="5"/>
      <c r="AV299" s="5"/>
      <c r="AW299" s="5"/>
      <c r="AX299" s="5"/>
      <c r="BA299" s="5"/>
      <c r="BB299" s="5"/>
      <c r="BD299" s="5"/>
      <c r="BE299" s="5"/>
      <c r="BG299" s="5"/>
      <c r="BL299" s="5"/>
      <c r="BX299" s="14"/>
      <c r="CG299" s="5"/>
      <c r="CI299" s="5"/>
    </row>
    <row r="300" spans="1:87" x14ac:dyDescent="0.3">
      <c r="A300" s="8"/>
      <c r="B300" s="8"/>
      <c r="D300" s="4"/>
      <c r="F300" s="4"/>
      <c r="G300" s="4"/>
      <c r="H300" s="18"/>
      <c r="I300" s="18"/>
      <c r="J300" s="18"/>
      <c r="K300" s="18"/>
      <c r="L300" s="18"/>
      <c r="M300" s="111"/>
      <c r="N300" s="4"/>
      <c r="O300" s="4"/>
      <c r="P300" s="43"/>
      <c r="Q300" s="8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14"/>
      <c r="AG300" s="5"/>
      <c r="AJ300" s="5"/>
      <c r="AK300" s="5"/>
      <c r="AO300" s="14"/>
      <c r="AP300" s="5"/>
      <c r="AQ300" s="5"/>
      <c r="AS300" s="5"/>
      <c r="AV300" s="5"/>
      <c r="AW300" s="5"/>
      <c r="AX300" s="5"/>
      <c r="BA300" s="5"/>
      <c r="BB300" s="5"/>
      <c r="BD300" s="5"/>
      <c r="BE300" s="5"/>
      <c r="BG300" s="5"/>
      <c r="BL300" s="5"/>
      <c r="BX300" s="14"/>
      <c r="CG300" s="5"/>
      <c r="CI300" s="5"/>
    </row>
    <row r="301" spans="1:87" x14ac:dyDescent="0.3">
      <c r="A301" s="8"/>
      <c r="B301" s="8"/>
      <c r="D301" s="4"/>
      <c r="F301" s="4"/>
      <c r="G301" s="4"/>
      <c r="H301" s="18"/>
      <c r="I301" s="18"/>
      <c r="J301" s="18"/>
      <c r="K301" s="18"/>
      <c r="L301" s="18"/>
      <c r="M301" s="111"/>
      <c r="N301" s="4"/>
      <c r="O301" s="4"/>
      <c r="P301" s="43"/>
      <c r="Q301" s="8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14"/>
      <c r="AG301" s="5"/>
      <c r="AJ301" s="5"/>
      <c r="AK301" s="5"/>
      <c r="AO301" s="14"/>
      <c r="AP301" s="5"/>
      <c r="AQ301" s="5"/>
      <c r="AS301" s="5"/>
      <c r="AV301" s="5"/>
      <c r="AW301" s="5"/>
      <c r="AX301" s="5"/>
      <c r="BA301" s="5"/>
      <c r="BB301" s="5"/>
      <c r="BD301" s="5"/>
      <c r="BE301" s="5"/>
      <c r="BG301" s="5"/>
      <c r="BL301" s="5"/>
      <c r="BX301" s="14"/>
      <c r="CG301" s="5"/>
      <c r="CI301" s="5"/>
    </row>
    <row r="302" spans="1:87" x14ac:dyDescent="0.3">
      <c r="A302" s="8"/>
      <c r="B302" s="8"/>
      <c r="D302" s="4"/>
      <c r="F302" s="4"/>
      <c r="G302" s="4"/>
      <c r="H302" s="18"/>
      <c r="I302" s="18"/>
      <c r="J302" s="18"/>
      <c r="K302" s="18"/>
      <c r="L302" s="18"/>
      <c r="M302" s="111"/>
      <c r="N302" s="4"/>
      <c r="O302" s="4"/>
      <c r="P302" s="43"/>
      <c r="Q302" s="8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14"/>
      <c r="AG302" s="5"/>
      <c r="AJ302" s="5"/>
      <c r="AK302" s="5"/>
      <c r="AO302" s="14"/>
      <c r="AP302" s="5"/>
      <c r="AQ302" s="5"/>
      <c r="AS302" s="5"/>
      <c r="AV302" s="5"/>
      <c r="AW302" s="5"/>
      <c r="AX302" s="5"/>
      <c r="BA302" s="5"/>
      <c r="BB302" s="5"/>
      <c r="BD302" s="5"/>
      <c r="BE302" s="5"/>
      <c r="BG302" s="5"/>
      <c r="BL302" s="5"/>
      <c r="BX302" s="14"/>
      <c r="CG302" s="5"/>
      <c r="CI302" s="5"/>
    </row>
    <row r="303" spans="1:87" x14ac:dyDescent="0.3">
      <c r="A303" s="8"/>
      <c r="B303" s="8"/>
      <c r="D303" s="4"/>
      <c r="F303" s="4"/>
      <c r="G303" s="4"/>
      <c r="H303" s="18"/>
      <c r="I303" s="18"/>
      <c r="J303" s="18"/>
      <c r="K303" s="18"/>
      <c r="L303" s="18"/>
      <c r="M303" s="111"/>
      <c r="N303" s="4"/>
      <c r="O303" s="4"/>
      <c r="P303" s="43"/>
      <c r="Q303" s="8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14"/>
      <c r="AG303" s="5"/>
      <c r="AJ303" s="5"/>
      <c r="AK303" s="5"/>
      <c r="AO303" s="14"/>
      <c r="AP303" s="5"/>
      <c r="AQ303" s="5"/>
      <c r="AS303" s="5"/>
      <c r="AV303" s="5"/>
      <c r="AW303" s="5"/>
      <c r="AX303" s="5"/>
      <c r="BA303" s="5"/>
      <c r="BB303" s="5"/>
      <c r="BD303" s="5"/>
      <c r="BE303" s="5"/>
      <c r="BG303" s="5"/>
      <c r="BL303" s="5"/>
      <c r="BX303" s="14"/>
      <c r="CG303" s="5"/>
      <c r="CI303" s="5"/>
    </row>
    <row r="304" spans="1:87" x14ac:dyDescent="0.3">
      <c r="A304" s="8"/>
      <c r="B304" s="8"/>
      <c r="D304" s="4"/>
      <c r="F304" s="4"/>
      <c r="G304" s="4"/>
      <c r="H304" s="18"/>
      <c r="I304" s="18"/>
      <c r="J304" s="18"/>
      <c r="K304" s="18"/>
      <c r="L304" s="18"/>
      <c r="M304" s="111"/>
      <c r="N304" s="4"/>
      <c r="O304" s="4"/>
      <c r="P304" s="43"/>
      <c r="Q304" s="8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14"/>
      <c r="AG304" s="5"/>
      <c r="AJ304" s="5"/>
      <c r="AK304" s="5"/>
      <c r="AO304" s="14"/>
      <c r="AP304" s="5"/>
      <c r="AQ304" s="5"/>
      <c r="AS304" s="5"/>
      <c r="AV304" s="5"/>
      <c r="AW304" s="5"/>
      <c r="AX304" s="5"/>
      <c r="BA304" s="5"/>
      <c r="BB304" s="5"/>
      <c r="BD304" s="5"/>
      <c r="BE304" s="5"/>
      <c r="BG304" s="5"/>
      <c r="BL304" s="5"/>
      <c r="BX304" s="14"/>
      <c r="CG304" s="5"/>
      <c r="CI304" s="5"/>
    </row>
    <row r="305" spans="1:87" x14ac:dyDescent="0.3">
      <c r="A305" s="8"/>
      <c r="B305" s="8"/>
      <c r="D305" s="4"/>
      <c r="F305" s="4"/>
      <c r="G305" s="4"/>
      <c r="H305" s="18"/>
      <c r="I305" s="18"/>
      <c r="J305" s="18"/>
      <c r="K305" s="18"/>
      <c r="L305" s="18"/>
      <c r="M305" s="111"/>
      <c r="N305" s="4"/>
      <c r="O305" s="4"/>
      <c r="P305" s="43"/>
      <c r="Q305" s="8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14"/>
      <c r="AG305" s="5"/>
      <c r="AJ305" s="5"/>
      <c r="AK305" s="5"/>
      <c r="AO305" s="14"/>
      <c r="AP305" s="5"/>
      <c r="AQ305" s="5"/>
      <c r="AS305" s="5"/>
      <c r="AV305" s="5"/>
      <c r="AW305" s="5"/>
      <c r="AX305" s="5"/>
      <c r="BA305" s="5"/>
      <c r="BB305" s="5"/>
      <c r="BD305" s="5"/>
      <c r="BE305" s="5"/>
      <c r="BG305" s="5"/>
      <c r="BL305" s="5"/>
      <c r="BX305" s="14"/>
      <c r="CG305" s="5"/>
      <c r="CI305" s="5"/>
    </row>
    <row r="306" spans="1:87" x14ac:dyDescent="0.3">
      <c r="A306" s="8"/>
      <c r="B306" s="8"/>
      <c r="D306" s="4"/>
      <c r="F306" s="4"/>
      <c r="G306" s="4"/>
      <c r="H306" s="18"/>
      <c r="I306" s="18"/>
      <c r="J306" s="18"/>
      <c r="K306" s="18"/>
      <c r="L306" s="18"/>
      <c r="M306" s="111"/>
      <c r="N306" s="4"/>
      <c r="O306" s="4"/>
      <c r="P306" s="43"/>
      <c r="Q306" s="8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14"/>
      <c r="AG306" s="5"/>
      <c r="AJ306" s="5"/>
      <c r="AK306" s="5"/>
      <c r="AO306" s="14"/>
      <c r="AP306" s="5"/>
      <c r="AQ306" s="5"/>
      <c r="AS306" s="5"/>
      <c r="AV306" s="5"/>
      <c r="AW306" s="5"/>
      <c r="AX306" s="5"/>
      <c r="BA306" s="5"/>
      <c r="BB306" s="5"/>
      <c r="BD306" s="5"/>
      <c r="BE306" s="5"/>
      <c r="BG306" s="5"/>
      <c r="BL306" s="5"/>
      <c r="BX306" s="14"/>
      <c r="CG306" s="5"/>
      <c r="CI306" s="5"/>
    </row>
    <row r="307" spans="1:87" x14ac:dyDescent="0.3">
      <c r="A307" s="8"/>
      <c r="B307" s="8"/>
      <c r="D307" s="4"/>
      <c r="F307" s="4"/>
      <c r="G307" s="4"/>
      <c r="H307" s="18"/>
      <c r="I307" s="18"/>
      <c r="J307" s="18"/>
      <c r="K307" s="18"/>
      <c r="L307" s="18"/>
      <c r="M307" s="111"/>
      <c r="N307" s="4"/>
      <c r="O307" s="4"/>
      <c r="P307" s="43"/>
      <c r="Q307" s="8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14"/>
      <c r="AG307" s="5"/>
      <c r="AJ307" s="5"/>
      <c r="AK307" s="5"/>
      <c r="AO307" s="14"/>
      <c r="AP307" s="5"/>
      <c r="AQ307" s="5"/>
      <c r="AS307" s="5"/>
      <c r="AV307" s="5"/>
      <c r="AW307" s="5"/>
      <c r="AX307" s="5"/>
      <c r="BA307" s="5"/>
      <c r="BB307" s="5"/>
      <c r="BD307" s="5"/>
      <c r="BE307" s="5"/>
      <c r="BG307" s="5"/>
      <c r="BL307" s="5"/>
      <c r="BX307" s="14"/>
      <c r="CG307" s="5"/>
      <c r="CI307" s="5"/>
    </row>
    <row r="308" spans="1:87" x14ac:dyDescent="0.3">
      <c r="A308" s="8"/>
      <c r="B308" s="8"/>
      <c r="D308" s="4"/>
      <c r="F308" s="4"/>
      <c r="G308" s="4"/>
      <c r="H308" s="18"/>
      <c r="I308" s="18"/>
      <c r="J308" s="18"/>
      <c r="K308" s="18"/>
      <c r="L308" s="18"/>
      <c r="M308" s="111"/>
      <c r="N308" s="4"/>
      <c r="O308" s="4"/>
      <c r="P308" s="43"/>
      <c r="Q308" s="8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14"/>
      <c r="AG308" s="5"/>
      <c r="AJ308" s="5"/>
      <c r="AK308" s="5"/>
      <c r="AO308" s="14"/>
      <c r="AP308" s="5"/>
      <c r="AQ308" s="5"/>
      <c r="AS308" s="5"/>
      <c r="AV308" s="5"/>
      <c r="AW308" s="5"/>
      <c r="AX308" s="5"/>
      <c r="BA308" s="5"/>
      <c r="BB308" s="5"/>
      <c r="BD308" s="5"/>
      <c r="BE308" s="5"/>
      <c r="BG308" s="5"/>
      <c r="BL308" s="5"/>
      <c r="BX308" s="14"/>
      <c r="CG308" s="5"/>
      <c r="CI308" s="5"/>
    </row>
    <row r="309" spans="1:87" x14ac:dyDescent="0.3">
      <c r="A309" s="8"/>
      <c r="B309" s="8"/>
      <c r="D309" s="4"/>
      <c r="F309" s="4"/>
      <c r="G309" s="4"/>
      <c r="H309" s="18"/>
      <c r="I309" s="18"/>
      <c r="J309" s="18"/>
      <c r="K309" s="18"/>
      <c r="L309" s="18"/>
      <c r="M309" s="111"/>
      <c r="N309" s="4"/>
      <c r="O309" s="4"/>
      <c r="P309" s="43"/>
      <c r="Q309" s="8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14"/>
      <c r="AG309" s="5"/>
      <c r="AJ309" s="5"/>
      <c r="AK309" s="5"/>
      <c r="AO309" s="14"/>
      <c r="AP309" s="5"/>
      <c r="AQ309" s="5"/>
      <c r="AS309" s="5"/>
      <c r="AV309" s="5"/>
      <c r="AW309" s="5"/>
      <c r="AX309" s="5"/>
      <c r="BA309" s="5"/>
      <c r="BB309" s="5"/>
      <c r="BD309" s="5"/>
      <c r="BE309" s="5"/>
      <c r="BG309" s="5"/>
      <c r="BL309" s="5"/>
      <c r="BX309" s="14"/>
      <c r="CG309" s="5"/>
      <c r="CI309" s="5"/>
    </row>
    <row r="310" spans="1:87" x14ac:dyDescent="0.3">
      <c r="A310" s="8"/>
      <c r="B310" s="8"/>
      <c r="D310" s="4"/>
      <c r="F310" s="4"/>
      <c r="G310" s="4"/>
      <c r="H310" s="18"/>
      <c r="I310" s="18"/>
      <c r="J310" s="18"/>
      <c r="K310" s="18"/>
      <c r="L310" s="18"/>
      <c r="M310" s="111"/>
      <c r="N310" s="4"/>
      <c r="O310" s="4"/>
      <c r="P310" s="43"/>
      <c r="Q310" s="8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14"/>
      <c r="AG310" s="5"/>
      <c r="AJ310" s="5"/>
      <c r="AK310" s="5"/>
      <c r="AO310" s="14"/>
      <c r="AP310" s="5"/>
      <c r="AQ310" s="5"/>
      <c r="AS310" s="5"/>
      <c r="AV310" s="5"/>
      <c r="AW310" s="5"/>
      <c r="AX310" s="5"/>
      <c r="BA310" s="5"/>
      <c r="BB310" s="5"/>
      <c r="BD310" s="5"/>
      <c r="BE310" s="5"/>
      <c r="BG310" s="5"/>
      <c r="BL310" s="5"/>
      <c r="BX310" s="14"/>
      <c r="CG310" s="5"/>
      <c r="CI310" s="5"/>
    </row>
    <row r="311" spans="1:87" x14ac:dyDescent="0.3">
      <c r="A311" s="8"/>
      <c r="B311" s="8"/>
      <c r="D311" s="4"/>
      <c r="F311" s="4"/>
      <c r="G311" s="4"/>
      <c r="H311" s="18"/>
      <c r="I311" s="18"/>
      <c r="J311" s="18"/>
      <c r="K311" s="18"/>
      <c r="L311" s="18"/>
      <c r="M311" s="111"/>
      <c r="N311" s="4"/>
      <c r="O311" s="4"/>
      <c r="P311" s="43"/>
      <c r="Q311" s="8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14"/>
      <c r="AG311" s="5"/>
      <c r="AJ311" s="5"/>
      <c r="AK311" s="5"/>
      <c r="AO311" s="14"/>
      <c r="AP311" s="5"/>
      <c r="AQ311" s="5"/>
      <c r="AS311" s="5"/>
      <c r="AV311" s="5"/>
      <c r="AW311" s="5"/>
      <c r="AX311" s="5"/>
      <c r="BA311" s="5"/>
      <c r="BB311" s="5"/>
      <c r="BD311" s="5"/>
      <c r="BE311" s="5"/>
      <c r="BG311" s="5"/>
      <c r="BL311" s="5"/>
      <c r="BX311" s="14"/>
      <c r="CG311" s="5"/>
      <c r="CI311" s="5"/>
    </row>
    <row r="312" spans="1:87" x14ac:dyDescent="0.3">
      <c r="A312" s="8"/>
      <c r="B312" s="8"/>
      <c r="D312" s="4"/>
      <c r="F312" s="4"/>
      <c r="G312" s="4"/>
      <c r="H312" s="18"/>
      <c r="I312" s="18"/>
      <c r="J312" s="18"/>
      <c r="K312" s="18"/>
      <c r="L312" s="18"/>
      <c r="M312" s="111"/>
      <c r="N312" s="4"/>
      <c r="O312" s="4"/>
      <c r="P312" s="43"/>
      <c r="Q312" s="8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14"/>
      <c r="AG312" s="5"/>
      <c r="AJ312" s="5"/>
      <c r="AK312" s="5"/>
      <c r="AO312" s="14"/>
      <c r="AP312" s="5"/>
      <c r="AQ312" s="5"/>
      <c r="AS312" s="5"/>
      <c r="AV312" s="5"/>
      <c r="AW312" s="5"/>
      <c r="AX312" s="5"/>
      <c r="BA312" s="5"/>
      <c r="BB312" s="5"/>
      <c r="BD312" s="5"/>
      <c r="BE312" s="5"/>
      <c r="BG312" s="5"/>
      <c r="BL312" s="5"/>
      <c r="BX312" s="14"/>
      <c r="CG312" s="5"/>
      <c r="CI312" s="5"/>
    </row>
    <row r="313" spans="1:87" x14ac:dyDescent="0.3">
      <c r="A313" s="8"/>
      <c r="B313" s="8"/>
      <c r="D313" s="4"/>
      <c r="F313" s="4"/>
      <c r="G313" s="4"/>
      <c r="H313" s="18"/>
      <c r="I313" s="18"/>
      <c r="J313" s="18"/>
      <c r="K313" s="18"/>
      <c r="L313" s="18"/>
      <c r="M313" s="111"/>
      <c r="N313" s="4"/>
      <c r="O313" s="4"/>
      <c r="P313" s="43"/>
      <c r="Q313" s="8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14"/>
      <c r="AG313" s="5"/>
      <c r="AJ313" s="5"/>
      <c r="AK313" s="5"/>
      <c r="AO313" s="14"/>
      <c r="AP313" s="5"/>
      <c r="AQ313" s="5"/>
      <c r="AS313" s="5"/>
      <c r="AV313" s="5"/>
      <c r="AW313" s="5"/>
      <c r="AX313" s="5"/>
      <c r="BA313" s="5"/>
      <c r="BB313" s="5"/>
      <c r="BD313" s="5"/>
      <c r="BE313" s="5"/>
      <c r="BG313" s="5"/>
      <c r="BL313" s="5"/>
      <c r="BX313" s="14"/>
      <c r="CG313" s="5"/>
      <c r="CI313" s="5"/>
    </row>
    <row r="314" spans="1:87" x14ac:dyDescent="0.3">
      <c r="A314" s="8"/>
      <c r="B314" s="8"/>
      <c r="D314" s="4"/>
      <c r="F314" s="4"/>
      <c r="G314" s="4"/>
      <c r="H314" s="18"/>
      <c r="I314" s="18"/>
      <c r="J314" s="18"/>
      <c r="K314" s="18"/>
      <c r="L314" s="18"/>
      <c r="M314" s="111"/>
      <c r="N314" s="4"/>
      <c r="O314" s="4"/>
      <c r="P314" s="43"/>
      <c r="Q314" s="8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14"/>
      <c r="AG314" s="5"/>
      <c r="AJ314" s="5"/>
      <c r="AK314" s="5"/>
      <c r="AO314" s="14"/>
      <c r="AP314" s="5"/>
      <c r="AQ314" s="5"/>
      <c r="AS314" s="5"/>
      <c r="AV314" s="5"/>
      <c r="AW314" s="5"/>
      <c r="AX314" s="5"/>
      <c r="BA314" s="5"/>
      <c r="BB314" s="5"/>
      <c r="BD314" s="5"/>
      <c r="BE314" s="5"/>
      <c r="BG314" s="5"/>
      <c r="BL314" s="5"/>
      <c r="BX314" s="14"/>
      <c r="CG314" s="5"/>
      <c r="CI314" s="5"/>
    </row>
    <row r="315" spans="1:87" x14ac:dyDescent="0.3">
      <c r="A315" s="8"/>
      <c r="B315" s="8"/>
      <c r="D315" s="4"/>
      <c r="F315" s="4"/>
      <c r="G315" s="4"/>
      <c r="H315" s="18"/>
      <c r="I315" s="18"/>
      <c r="J315" s="18"/>
      <c r="K315" s="18"/>
      <c r="L315" s="18"/>
      <c r="M315" s="111"/>
      <c r="N315" s="4"/>
      <c r="O315" s="4"/>
      <c r="P315" s="43"/>
      <c r="Q315" s="8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14"/>
      <c r="AG315" s="5"/>
      <c r="AJ315" s="5"/>
      <c r="AK315" s="5"/>
      <c r="AO315" s="14"/>
      <c r="AP315" s="5"/>
      <c r="AQ315" s="5"/>
      <c r="AS315" s="5"/>
      <c r="AV315" s="5"/>
      <c r="AW315" s="5"/>
      <c r="AX315" s="5"/>
      <c r="BA315" s="5"/>
      <c r="BB315" s="5"/>
      <c r="BD315" s="5"/>
      <c r="BE315" s="5"/>
      <c r="BG315" s="5"/>
      <c r="BL315" s="5"/>
      <c r="BX315" s="14"/>
      <c r="CG315" s="5"/>
      <c r="CI315" s="5"/>
    </row>
    <row r="316" spans="1:87" x14ac:dyDescent="0.3">
      <c r="A316" s="8"/>
      <c r="B316" s="8"/>
      <c r="D316" s="4"/>
      <c r="F316" s="4"/>
      <c r="G316" s="4"/>
      <c r="H316" s="18"/>
      <c r="I316" s="18"/>
      <c r="J316" s="18"/>
      <c r="K316" s="18"/>
      <c r="L316" s="18"/>
      <c r="M316" s="111"/>
      <c r="N316" s="4"/>
      <c r="O316" s="4"/>
      <c r="P316" s="43"/>
      <c r="Q316" s="8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14"/>
      <c r="AG316" s="5"/>
      <c r="AJ316" s="5"/>
      <c r="AK316" s="5"/>
      <c r="AO316" s="14"/>
      <c r="AP316" s="5"/>
      <c r="AQ316" s="5"/>
      <c r="AS316" s="5"/>
      <c r="AV316" s="5"/>
      <c r="AW316" s="5"/>
      <c r="AX316" s="5"/>
      <c r="BA316" s="5"/>
      <c r="BB316" s="5"/>
      <c r="BD316" s="5"/>
      <c r="BE316" s="5"/>
      <c r="BG316" s="5"/>
      <c r="BL316" s="5"/>
      <c r="BX316" s="14"/>
      <c r="CG316" s="5"/>
      <c r="CI316" s="5"/>
    </row>
    <row r="317" spans="1:87" x14ac:dyDescent="0.3">
      <c r="A317" s="8"/>
      <c r="B317" s="8"/>
      <c r="D317" s="4"/>
      <c r="F317" s="4"/>
      <c r="G317" s="4"/>
      <c r="H317" s="18"/>
      <c r="I317" s="18"/>
      <c r="J317" s="18"/>
      <c r="K317" s="18"/>
      <c r="L317" s="18"/>
      <c r="M317" s="111"/>
      <c r="N317" s="4"/>
      <c r="O317" s="4"/>
      <c r="P317" s="43"/>
      <c r="Q317" s="8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14"/>
      <c r="AG317" s="5"/>
      <c r="AJ317" s="5"/>
      <c r="AK317" s="5"/>
      <c r="AO317" s="14"/>
      <c r="AP317" s="5"/>
      <c r="AQ317" s="5"/>
      <c r="AS317" s="5"/>
      <c r="AV317" s="5"/>
      <c r="AW317" s="5"/>
      <c r="AX317" s="5"/>
      <c r="BA317" s="5"/>
      <c r="BB317" s="5"/>
      <c r="BD317" s="5"/>
      <c r="BE317" s="5"/>
      <c r="BG317" s="5"/>
      <c r="BL317" s="5"/>
      <c r="BX317" s="14"/>
      <c r="CG317" s="5"/>
      <c r="CI317" s="5"/>
    </row>
    <row r="318" spans="1:87" x14ac:dyDescent="0.3">
      <c r="A318" s="8"/>
      <c r="B318" s="8"/>
      <c r="D318" s="4"/>
      <c r="F318" s="4"/>
      <c r="G318" s="4"/>
      <c r="H318" s="18"/>
      <c r="I318" s="18"/>
      <c r="J318" s="18"/>
      <c r="K318" s="18"/>
      <c r="L318" s="18"/>
      <c r="M318" s="111"/>
      <c r="N318" s="4"/>
      <c r="O318" s="4"/>
      <c r="P318" s="43"/>
      <c r="Q318" s="8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14"/>
      <c r="AG318" s="5"/>
      <c r="AJ318" s="5"/>
      <c r="AK318" s="5"/>
      <c r="AO318" s="14"/>
      <c r="AP318" s="5"/>
      <c r="AQ318" s="5"/>
      <c r="AS318" s="5"/>
      <c r="AV318" s="5"/>
      <c r="AW318" s="5"/>
      <c r="AX318" s="5"/>
      <c r="BA318" s="5"/>
      <c r="BB318" s="5"/>
      <c r="BD318" s="5"/>
      <c r="BE318" s="5"/>
      <c r="BG318" s="5"/>
      <c r="BL318" s="5"/>
      <c r="BX318" s="14"/>
      <c r="CG318" s="5"/>
      <c r="CI318" s="5"/>
    </row>
    <row r="319" spans="1:87" x14ac:dyDescent="0.3">
      <c r="A319" s="8"/>
      <c r="B319" s="8"/>
      <c r="D319" s="4"/>
      <c r="F319" s="4"/>
      <c r="G319" s="4"/>
      <c r="H319" s="18"/>
      <c r="I319" s="18"/>
      <c r="J319" s="18"/>
      <c r="K319" s="18"/>
      <c r="L319" s="18"/>
      <c r="M319" s="111"/>
      <c r="N319" s="4"/>
      <c r="O319" s="4"/>
      <c r="P319" s="43"/>
      <c r="Q319" s="8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14"/>
      <c r="AG319" s="5"/>
      <c r="AJ319" s="5"/>
      <c r="AK319" s="5"/>
      <c r="AO319" s="14"/>
      <c r="AP319" s="5"/>
      <c r="AQ319" s="5"/>
      <c r="AS319" s="5"/>
      <c r="AV319" s="5"/>
      <c r="AW319" s="5"/>
      <c r="AX319" s="5"/>
      <c r="BA319" s="5"/>
      <c r="BB319" s="5"/>
      <c r="BD319" s="5"/>
      <c r="BE319" s="5"/>
      <c r="BG319" s="5"/>
      <c r="BL319" s="5"/>
      <c r="BX319" s="14"/>
      <c r="CG319" s="5"/>
      <c r="CI319" s="5"/>
    </row>
    <row r="320" spans="1:87" x14ac:dyDescent="0.3">
      <c r="A320" s="8"/>
      <c r="B320" s="8"/>
      <c r="D320" s="4"/>
      <c r="F320" s="4"/>
      <c r="G320" s="4"/>
      <c r="H320" s="18"/>
      <c r="I320" s="18"/>
      <c r="J320" s="18"/>
      <c r="K320" s="18"/>
      <c r="L320" s="18"/>
      <c r="M320" s="111"/>
      <c r="N320" s="4"/>
      <c r="O320" s="4"/>
      <c r="P320" s="43"/>
      <c r="Q320" s="8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14"/>
      <c r="AG320" s="5"/>
      <c r="AJ320" s="5"/>
      <c r="AK320" s="5"/>
      <c r="AO320" s="14"/>
      <c r="AP320" s="5"/>
      <c r="AQ320" s="5"/>
      <c r="AS320" s="5"/>
      <c r="AV320" s="5"/>
      <c r="AW320" s="5"/>
      <c r="AX320" s="5"/>
      <c r="BA320" s="5"/>
      <c r="BB320" s="5"/>
      <c r="BD320" s="5"/>
      <c r="BE320" s="5"/>
      <c r="BG320" s="5"/>
      <c r="BL320" s="5"/>
      <c r="BX320" s="14"/>
      <c r="CG320" s="5"/>
      <c r="CI320" s="5"/>
    </row>
    <row r="321" spans="1:87" x14ac:dyDescent="0.3">
      <c r="A321" s="8"/>
      <c r="B321" s="8"/>
      <c r="D321" s="4"/>
      <c r="F321" s="4"/>
      <c r="G321" s="4"/>
      <c r="H321" s="18"/>
      <c r="I321" s="18"/>
      <c r="J321" s="18"/>
      <c r="K321" s="18"/>
      <c r="L321" s="18"/>
      <c r="M321" s="111"/>
      <c r="N321" s="4"/>
      <c r="O321" s="4"/>
      <c r="P321" s="43"/>
      <c r="Q321" s="8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14"/>
      <c r="AG321" s="5"/>
      <c r="AJ321" s="5"/>
      <c r="AK321" s="5"/>
      <c r="AO321" s="14"/>
      <c r="AP321" s="5"/>
      <c r="AQ321" s="5"/>
      <c r="AS321" s="5"/>
      <c r="AV321" s="5"/>
      <c r="AW321" s="5"/>
      <c r="AX321" s="5"/>
      <c r="BA321" s="5"/>
      <c r="BB321" s="5"/>
      <c r="BD321" s="5"/>
      <c r="BE321" s="5"/>
      <c r="BG321" s="5"/>
      <c r="BL321" s="5"/>
      <c r="BX321" s="14"/>
      <c r="CG321" s="5"/>
      <c r="CI321" s="5"/>
    </row>
    <row r="322" spans="1:87" x14ac:dyDescent="0.3">
      <c r="A322" s="8"/>
      <c r="B322" s="8"/>
      <c r="D322" s="4"/>
      <c r="F322" s="4"/>
      <c r="G322" s="4"/>
      <c r="H322" s="18"/>
      <c r="I322" s="18"/>
      <c r="J322" s="18"/>
      <c r="K322" s="18"/>
      <c r="L322" s="18"/>
      <c r="M322" s="111"/>
      <c r="N322" s="4"/>
      <c r="O322" s="4"/>
      <c r="P322" s="43"/>
      <c r="Q322" s="8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14"/>
      <c r="AG322" s="5"/>
      <c r="AJ322" s="5"/>
      <c r="AK322" s="5"/>
      <c r="AO322" s="14"/>
      <c r="AP322" s="5"/>
      <c r="AQ322" s="5"/>
      <c r="AS322" s="5"/>
      <c r="AV322" s="5"/>
      <c r="AW322" s="5"/>
      <c r="AX322" s="5"/>
      <c r="BA322" s="5"/>
      <c r="BB322" s="5"/>
      <c r="BD322" s="5"/>
      <c r="BE322" s="5"/>
      <c r="BG322" s="5"/>
      <c r="BL322" s="5"/>
      <c r="BX322" s="14"/>
      <c r="CG322" s="5"/>
      <c r="CI322" s="5"/>
    </row>
    <row r="323" spans="1:87" x14ac:dyDescent="0.3">
      <c r="A323" s="8"/>
      <c r="B323" s="8"/>
      <c r="D323" s="4"/>
      <c r="F323" s="4"/>
      <c r="G323" s="4"/>
      <c r="H323" s="18"/>
      <c r="I323" s="18"/>
      <c r="J323" s="18"/>
      <c r="K323" s="18"/>
      <c r="L323" s="18"/>
      <c r="M323" s="111"/>
      <c r="N323" s="4"/>
      <c r="O323" s="4"/>
      <c r="P323" s="43"/>
      <c r="Q323" s="8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14"/>
      <c r="AG323" s="5"/>
      <c r="AJ323" s="5"/>
      <c r="AK323" s="5"/>
      <c r="AO323" s="14"/>
      <c r="AP323" s="5"/>
      <c r="AQ323" s="5"/>
      <c r="AS323" s="5"/>
      <c r="AV323" s="5"/>
      <c r="AW323" s="5"/>
      <c r="AX323" s="5"/>
      <c r="BA323" s="5"/>
      <c r="BB323" s="5"/>
      <c r="BD323" s="5"/>
      <c r="BE323" s="5"/>
      <c r="BG323" s="5"/>
      <c r="BL323" s="5"/>
      <c r="BX323" s="14"/>
      <c r="CG323" s="5"/>
      <c r="CI323" s="5"/>
    </row>
    <row r="324" spans="1:87" x14ac:dyDescent="0.3">
      <c r="A324" s="8"/>
      <c r="B324" s="8"/>
      <c r="D324" s="4"/>
      <c r="F324" s="4"/>
      <c r="G324" s="4"/>
      <c r="H324" s="18"/>
      <c r="I324" s="18"/>
      <c r="J324" s="18"/>
      <c r="K324" s="18"/>
      <c r="L324" s="18"/>
      <c r="M324" s="111"/>
      <c r="N324" s="4"/>
      <c r="O324" s="4"/>
      <c r="P324" s="43"/>
      <c r="Q324" s="8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14"/>
      <c r="AG324" s="5"/>
      <c r="AJ324" s="5"/>
      <c r="AK324" s="5"/>
      <c r="AO324" s="14"/>
      <c r="AP324" s="5"/>
      <c r="AQ324" s="5"/>
      <c r="AS324" s="5"/>
      <c r="AV324" s="5"/>
      <c r="AW324" s="5"/>
      <c r="AX324" s="5"/>
      <c r="BA324" s="5"/>
      <c r="BB324" s="5"/>
      <c r="BD324" s="5"/>
      <c r="BE324" s="5"/>
      <c r="BG324" s="5"/>
      <c r="BL324" s="5"/>
      <c r="BX324" s="14"/>
      <c r="CG324" s="5"/>
      <c r="CI324" s="5"/>
    </row>
    <row r="325" spans="1:87" x14ac:dyDescent="0.3">
      <c r="A325" s="8"/>
      <c r="B325" s="8"/>
      <c r="D325" s="4"/>
      <c r="F325" s="4"/>
      <c r="G325" s="4"/>
      <c r="H325" s="18"/>
      <c r="I325" s="18"/>
      <c r="J325" s="18"/>
      <c r="K325" s="18"/>
      <c r="L325" s="18"/>
      <c r="M325" s="111"/>
      <c r="N325" s="4"/>
      <c r="O325" s="4"/>
      <c r="P325" s="43"/>
      <c r="Q325" s="8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14"/>
      <c r="AG325" s="5"/>
      <c r="AJ325" s="5"/>
      <c r="AK325" s="5"/>
      <c r="AO325" s="14"/>
      <c r="AP325" s="5"/>
      <c r="AQ325" s="5"/>
      <c r="AS325" s="5"/>
      <c r="AV325" s="5"/>
      <c r="AW325" s="5"/>
      <c r="AX325" s="5"/>
      <c r="BA325" s="5"/>
      <c r="BB325" s="5"/>
      <c r="BD325" s="5"/>
      <c r="BE325" s="5"/>
      <c r="BG325" s="5"/>
      <c r="BL325" s="5"/>
      <c r="BX325" s="14"/>
      <c r="CG325" s="5"/>
      <c r="CI325" s="5"/>
    </row>
    <row r="326" spans="1:87" x14ac:dyDescent="0.3">
      <c r="A326" s="8"/>
      <c r="B326" s="8"/>
      <c r="D326" s="4"/>
      <c r="F326" s="4"/>
      <c r="G326" s="4"/>
      <c r="H326" s="18"/>
      <c r="I326" s="18"/>
      <c r="J326" s="18"/>
      <c r="K326" s="18"/>
      <c r="L326" s="18"/>
      <c r="M326" s="111"/>
      <c r="N326" s="4"/>
      <c r="O326" s="4"/>
      <c r="P326" s="43"/>
      <c r="Q326" s="8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14"/>
      <c r="AG326" s="5"/>
      <c r="AJ326" s="5"/>
      <c r="AK326" s="5"/>
      <c r="AO326" s="14"/>
      <c r="AP326" s="5"/>
      <c r="AQ326" s="5"/>
      <c r="AS326" s="5"/>
      <c r="AV326" s="5"/>
      <c r="AW326" s="5"/>
      <c r="AX326" s="5"/>
      <c r="BA326" s="5"/>
      <c r="BB326" s="5"/>
      <c r="BD326" s="5"/>
      <c r="BE326" s="5"/>
      <c r="BG326" s="5"/>
      <c r="BL326" s="5"/>
      <c r="BX326" s="14"/>
      <c r="CG326" s="5"/>
      <c r="CI326" s="5"/>
    </row>
    <row r="327" spans="1:87" x14ac:dyDescent="0.3">
      <c r="A327" s="8"/>
      <c r="B327" s="8"/>
      <c r="D327" s="4"/>
      <c r="F327" s="4"/>
      <c r="G327" s="4"/>
      <c r="H327" s="18"/>
      <c r="I327" s="18"/>
      <c r="J327" s="18"/>
      <c r="K327" s="18"/>
      <c r="L327" s="18"/>
      <c r="M327" s="111"/>
      <c r="N327" s="4"/>
      <c r="O327" s="4"/>
      <c r="P327" s="43"/>
      <c r="Q327" s="8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14"/>
      <c r="AG327" s="5"/>
      <c r="AJ327" s="5"/>
      <c r="AK327" s="5"/>
      <c r="AO327" s="14"/>
      <c r="AP327" s="5"/>
      <c r="AQ327" s="5"/>
      <c r="AS327" s="5"/>
      <c r="AV327" s="5"/>
      <c r="AW327" s="5"/>
      <c r="AX327" s="5"/>
      <c r="BA327" s="5"/>
      <c r="BB327" s="5"/>
      <c r="BD327" s="5"/>
      <c r="BE327" s="5"/>
      <c r="BG327" s="5"/>
      <c r="BL327" s="5"/>
      <c r="BX327" s="14"/>
      <c r="CG327" s="5"/>
      <c r="CI327" s="5"/>
    </row>
    <row r="328" spans="1:87" x14ac:dyDescent="0.3">
      <c r="A328" s="8"/>
      <c r="B328" s="8"/>
      <c r="D328" s="4"/>
      <c r="F328" s="4"/>
      <c r="G328" s="4"/>
      <c r="H328" s="18"/>
      <c r="I328" s="18"/>
      <c r="J328" s="18"/>
      <c r="K328" s="18"/>
      <c r="L328" s="18"/>
      <c r="M328" s="111"/>
      <c r="N328" s="4"/>
      <c r="O328" s="4"/>
      <c r="P328" s="43"/>
      <c r="Q328" s="8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14"/>
      <c r="AG328" s="5"/>
      <c r="AJ328" s="5"/>
      <c r="AK328" s="5"/>
      <c r="AO328" s="14"/>
      <c r="AP328" s="5"/>
      <c r="AQ328" s="5"/>
      <c r="AS328" s="5"/>
      <c r="AV328" s="5"/>
      <c r="AW328" s="5"/>
      <c r="AX328" s="5"/>
      <c r="BA328" s="5"/>
      <c r="BB328" s="5"/>
      <c r="BD328" s="5"/>
      <c r="BE328" s="5"/>
      <c r="BG328" s="5"/>
      <c r="BL328" s="5"/>
      <c r="BX328" s="14"/>
      <c r="CG328" s="5"/>
      <c r="CI328" s="5"/>
    </row>
    <row r="329" spans="1:87" x14ac:dyDescent="0.3">
      <c r="A329" s="8"/>
      <c r="B329" s="8"/>
      <c r="D329" s="4"/>
      <c r="F329" s="4"/>
      <c r="G329" s="4"/>
      <c r="H329" s="18"/>
      <c r="I329" s="18"/>
      <c r="J329" s="18"/>
      <c r="K329" s="18"/>
      <c r="L329" s="18"/>
      <c r="M329" s="111"/>
      <c r="N329" s="4"/>
      <c r="O329" s="4"/>
      <c r="P329" s="43"/>
      <c r="Q329" s="8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14"/>
      <c r="AG329" s="5"/>
      <c r="AJ329" s="5"/>
      <c r="AK329" s="5"/>
      <c r="AO329" s="14"/>
      <c r="AP329" s="5"/>
      <c r="AQ329" s="5"/>
      <c r="AS329" s="5"/>
      <c r="AV329" s="5"/>
      <c r="AW329" s="5"/>
      <c r="AX329" s="5"/>
      <c r="BA329" s="5"/>
      <c r="BB329" s="5"/>
      <c r="BD329" s="5"/>
      <c r="BE329" s="5"/>
      <c r="BG329" s="5"/>
      <c r="BL329" s="5"/>
      <c r="BX329" s="14"/>
      <c r="CG329" s="5"/>
      <c r="CI329" s="5"/>
    </row>
    <row r="330" spans="1:87" x14ac:dyDescent="0.3">
      <c r="A330" s="8"/>
      <c r="B330" s="8"/>
      <c r="D330" s="4"/>
      <c r="F330" s="4"/>
      <c r="G330" s="4"/>
      <c r="H330" s="18"/>
      <c r="I330" s="18"/>
      <c r="J330" s="18"/>
      <c r="K330" s="18"/>
      <c r="L330" s="18"/>
      <c r="M330" s="111"/>
      <c r="N330" s="4"/>
      <c r="O330" s="4"/>
      <c r="P330" s="43"/>
      <c r="Q330" s="8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14"/>
      <c r="AG330" s="5"/>
      <c r="AJ330" s="5"/>
      <c r="AK330" s="5"/>
      <c r="AO330" s="14"/>
      <c r="AP330" s="5"/>
      <c r="AQ330" s="5"/>
      <c r="AS330" s="5"/>
      <c r="AV330" s="5"/>
      <c r="AW330" s="5"/>
      <c r="AX330" s="5"/>
      <c r="BA330" s="5"/>
      <c r="BB330" s="5"/>
      <c r="BD330" s="5"/>
      <c r="BE330" s="5"/>
      <c r="BG330" s="5"/>
      <c r="BL330" s="5"/>
      <c r="BX330" s="14"/>
      <c r="CG330" s="5"/>
      <c r="CI330" s="5"/>
    </row>
    <row r="331" spans="1:87" x14ac:dyDescent="0.3">
      <c r="A331" s="8"/>
      <c r="B331" s="8"/>
      <c r="D331" s="4"/>
      <c r="F331" s="4"/>
      <c r="G331" s="4"/>
      <c r="H331" s="18"/>
      <c r="I331" s="18"/>
      <c r="J331" s="18"/>
      <c r="K331" s="18"/>
      <c r="L331" s="18"/>
      <c r="M331" s="111"/>
      <c r="N331" s="4"/>
      <c r="O331" s="4"/>
      <c r="P331" s="43"/>
      <c r="Q331" s="8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14"/>
      <c r="AG331" s="5"/>
      <c r="AJ331" s="5"/>
      <c r="AK331" s="5"/>
      <c r="AO331" s="14"/>
      <c r="AP331" s="5"/>
      <c r="AQ331" s="5"/>
      <c r="AS331" s="5"/>
      <c r="AV331" s="5"/>
      <c r="AW331" s="5"/>
      <c r="AX331" s="5"/>
      <c r="BA331" s="5"/>
      <c r="BB331" s="5"/>
      <c r="BD331" s="5"/>
      <c r="BE331" s="5"/>
      <c r="BG331" s="5"/>
      <c r="BL331" s="5"/>
      <c r="BX331" s="14"/>
      <c r="CG331" s="5"/>
      <c r="CI331" s="5"/>
    </row>
    <row r="332" spans="1:87" x14ac:dyDescent="0.3">
      <c r="A332" s="8"/>
      <c r="B332" s="8"/>
      <c r="D332" s="4"/>
      <c r="F332" s="4"/>
      <c r="G332" s="4"/>
      <c r="H332" s="18"/>
      <c r="I332" s="18"/>
      <c r="J332" s="18"/>
      <c r="K332" s="18"/>
      <c r="L332" s="18"/>
      <c r="M332" s="111"/>
      <c r="N332" s="4"/>
      <c r="O332" s="4"/>
      <c r="P332" s="43"/>
      <c r="Q332" s="8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14"/>
      <c r="AG332" s="5"/>
      <c r="AJ332" s="5"/>
      <c r="AK332" s="5"/>
      <c r="AO332" s="14"/>
      <c r="AP332" s="5"/>
      <c r="AQ332" s="5"/>
      <c r="AS332" s="5"/>
      <c r="AV332" s="5"/>
      <c r="AW332" s="5"/>
      <c r="AX332" s="5"/>
      <c r="BA332" s="5"/>
      <c r="BB332" s="5"/>
      <c r="BD332" s="5"/>
      <c r="BE332" s="5"/>
      <c r="BG332" s="5"/>
      <c r="BL332" s="5"/>
      <c r="BX332" s="14"/>
      <c r="CG332" s="5"/>
      <c r="CI332" s="5"/>
    </row>
    <row r="333" spans="1:87" x14ac:dyDescent="0.3">
      <c r="A333" s="8"/>
      <c r="B333" s="8"/>
      <c r="D333" s="4"/>
      <c r="F333" s="4"/>
      <c r="G333" s="4"/>
      <c r="H333" s="18"/>
      <c r="I333" s="18"/>
      <c r="J333" s="18"/>
      <c r="K333" s="18"/>
      <c r="L333" s="18"/>
      <c r="M333" s="111"/>
      <c r="N333" s="4"/>
      <c r="O333" s="4"/>
      <c r="P333" s="43"/>
      <c r="Q333" s="8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14"/>
      <c r="AG333" s="5"/>
      <c r="AJ333" s="5"/>
      <c r="AK333" s="5"/>
      <c r="AO333" s="14"/>
      <c r="AP333" s="5"/>
      <c r="AQ333" s="5"/>
      <c r="AS333" s="5"/>
      <c r="AV333" s="5"/>
      <c r="AW333" s="5"/>
      <c r="AX333" s="5"/>
      <c r="BA333" s="5"/>
      <c r="BB333" s="5"/>
      <c r="BD333" s="5"/>
      <c r="BE333" s="5"/>
      <c r="BG333" s="5"/>
      <c r="BL333" s="5"/>
      <c r="BX333" s="14"/>
      <c r="CG333" s="5"/>
      <c r="CI333" s="5"/>
    </row>
    <row r="334" spans="1:87" x14ac:dyDescent="0.3">
      <c r="A334" s="8"/>
      <c r="B334" s="8"/>
      <c r="D334" s="4"/>
      <c r="F334" s="4"/>
      <c r="G334" s="4"/>
      <c r="H334" s="18"/>
      <c r="I334" s="18"/>
      <c r="J334" s="18"/>
      <c r="K334" s="18"/>
      <c r="L334" s="18"/>
      <c r="M334" s="111"/>
      <c r="N334" s="4"/>
      <c r="O334" s="4"/>
      <c r="P334" s="43"/>
      <c r="Q334" s="8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14"/>
      <c r="AG334" s="5"/>
      <c r="AJ334" s="5"/>
      <c r="AK334" s="5"/>
      <c r="AO334" s="14"/>
      <c r="AP334" s="5"/>
      <c r="AQ334" s="5"/>
      <c r="AS334" s="5"/>
      <c r="AV334" s="5"/>
      <c r="AW334" s="5"/>
      <c r="AX334" s="5"/>
      <c r="BA334" s="5"/>
      <c r="BB334" s="5"/>
      <c r="BD334" s="5"/>
      <c r="BE334" s="5"/>
      <c r="BG334" s="5"/>
      <c r="BL334" s="5"/>
      <c r="BX334" s="14"/>
      <c r="CG334" s="5"/>
      <c r="CI334" s="5"/>
    </row>
    <row r="335" spans="1:87" x14ac:dyDescent="0.3">
      <c r="A335" s="8"/>
      <c r="B335" s="8"/>
      <c r="D335" s="4"/>
      <c r="F335" s="4"/>
      <c r="G335" s="4"/>
      <c r="H335" s="18"/>
      <c r="I335" s="18"/>
      <c r="J335" s="18"/>
      <c r="K335" s="18"/>
      <c r="L335" s="18"/>
      <c r="M335" s="111"/>
      <c r="N335" s="4"/>
      <c r="O335" s="4"/>
      <c r="P335" s="43"/>
      <c r="Q335" s="8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14"/>
      <c r="AG335" s="5"/>
      <c r="AJ335" s="5"/>
      <c r="AK335" s="5"/>
      <c r="AO335" s="14"/>
      <c r="AP335" s="5"/>
      <c r="AQ335" s="5"/>
      <c r="AS335" s="5"/>
      <c r="AV335" s="5"/>
      <c r="AW335" s="5"/>
      <c r="AX335" s="5"/>
      <c r="BA335" s="5"/>
      <c r="BB335" s="5"/>
      <c r="BD335" s="5"/>
      <c r="BE335" s="5"/>
      <c r="BG335" s="5"/>
      <c r="BL335" s="5"/>
      <c r="BX335" s="14"/>
      <c r="CG335" s="5"/>
      <c r="CI335" s="5"/>
    </row>
    <row r="336" spans="1:87" x14ac:dyDescent="0.3">
      <c r="A336" s="8"/>
      <c r="B336" s="8"/>
      <c r="D336" s="4"/>
      <c r="F336" s="4"/>
      <c r="G336" s="4"/>
      <c r="H336" s="18"/>
      <c r="I336" s="18"/>
      <c r="J336" s="18"/>
      <c r="K336" s="18"/>
      <c r="L336" s="18"/>
      <c r="M336" s="111"/>
      <c r="N336" s="4"/>
      <c r="O336" s="4"/>
      <c r="P336" s="43"/>
      <c r="Q336" s="8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14"/>
      <c r="AG336" s="5"/>
      <c r="AJ336" s="5"/>
      <c r="AK336" s="5"/>
      <c r="AO336" s="14"/>
      <c r="AP336" s="5"/>
      <c r="AQ336" s="5"/>
      <c r="AS336" s="5"/>
      <c r="AV336" s="5"/>
      <c r="AW336" s="5"/>
      <c r="AX336" s="5"/>
      <c r="BA336" s="5"/>
      <c r="BB336" s="5"/>
      <c r="BD336" s="5"/>
      <c r="BE336" s="5"/>
      <c r="BG336" s="5"/>
      <c r="BL336" s="5"/>
      <c r="BX336" s="14"/>
      <c r="CG336" s="5"/>
      <c r="CI336" s="5"/>
    </row>
    <row r="337" spans="1:87" x14ac:dyDescent="0.3">
      <c r="A337" s="8"/>
      <c r="B337" s="8"/>
      <c r="D337" s="4"/>
      <c r="F337" s="4"/>
      <c r="G337" s="4"/>
      <c r="H337" s="18"/>
      <c r="I337" s="18"/>
      <c r="J337" s="18"/>
      <c r="K337" s="18"/>
      <c r="L337" s="18"/>
      <c r="M337" s="111"/>
      <c r="N337" s="4"/>
      <c r="O337" s="4"/>
      <c r="P337" s="43"/>
      <c r="Q337" s="8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14"/>
      <c r="AG337" s="5"/>
      <c r="AJ337" s="5"/>
      <c r="AK337" s="5"/>
      <c r="AO337" s="14"/>
      <c r="AP337" s="5"/>
      <c r="AQ337" s="5"/>
      <c r="AS337" s="5"/>
      <c r="AV337" s="5"/>
      <c r="AW337" s="5"/>
      <c r="AX337" s="5"/>
      <c r="BA337" s="5"/>
      <c r="BB337" s="5"/>
      <c r="BD337" s="5"/>
      <c r="BE337" s="5"/>
      <c r="BG337" s="5"/>
      <c r="BL337" s="5"/>
      <c r="BX337" s="14"/>
      <c r="CG337" s="5"/>
      <c r="CI337" s="5"/>
    </row>
    <row r="338" spans="1:87" x14ac:dyDescent="0.3">
      <c r="A338" s="8"/>
      <c r="B338" s="8"/>
      <c r="D338" s="4"/>
      <c r="F338" s="4"/>
      <c r="G338" s="4"/>
      <c r="H338" s="18"/>
      <c r="I338" s="18"/>
      <c r="J338" s="18"/>
      <c r="K338" s="18"/>
      <c r="L338" s="18"/>
      <c r="M338" s="111"/>
      <c r="N338" s="4"/>
      <c r="O338" s="4"/>
      <c r="P338" s="43"/>
      <c r="Q338" s="8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14"/>
      <c r="AG338" s="5"/>
      <c r="AJ338" s="5"/>
      <c r="AK338" s="5"/>
      <c r="AO338" s="14"/>
      <c r="AP338" s="5"/>
      <c r="AQ338" s="5"/>
      <c r="AS338" s="5"/>
      <c r="AV338" s="5"/>
      <c r="AW338" s="5"/>
      <c r="AX338" s="5"/>
      <c r="BA338" s="5"/>
      <c r="BB338" s="5"/>
      <c r="BD338" s="5"/>
      <c r="BE338" s="5"/>
      <c r="BG338" s="5"/>
      <c r="BL338" s="5"/>
      <c r="BX338" s="14"/>
      <c r="CG338" s="5"/>
      <c r="CI338" s="5"/>
    </row>
    <row r="339" spans="1:87" x14ac:dyDescent="0.3">
      <c r="A339" s="8"/>
      <c r="B339" s="8"/>
      <c r="D339" s="4"/>
      <c r="F339" s="4"/>
      <c r="G339" s="4"/>
      <c r="H339" s="18"/>
      <c r="I339" s="18"/>
      <c r="J339" s="18"/>
      <c r="K339" s="18"/>
      <c r="L339" s="18"/>
      <c r="M339" s="111"/>
      <c r="N339" s="4"/>
      <c r="O339" s="4"/>
      <c r="P339" s="43"/>
      <c r="Q339" s="8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14"/>
      <c r="AG339" s="5"/>
      <c r="AJ339" s="5"/>
      <c r="AK339" s="5"/>
      <c r="AO339" s="14"/>
      <c r="AP339" s="5"/>
      <c r="AQ339" s="5"/>
      <c r="AS339" s="5"/>
      <c r="AV339" s="5"/>
      <c r="AW339" s="5"/>
      <c r="AX339" s="5"/>
      <c r="BA339" s="5"/>
      <c r="BB339" s="5"/>
      <c r="BD339" s="5"/>
      <c r="BE339" s="5"/>
      <c r="BG339" s="5"/>
      <c r="BL339" s="5"/>
      <c r="BX339" s="14"/>
      <c r="CG339" s="5"/>
      <c r="CI339" s="5"/>
    </row>
    <row r="340" spans="1:87" x14ac:dyDescent="0.3">
      <c r="A340" s="8"/>
      <c r="B340" s="8"/>
      <c r="D340" s="4"/>
      <c r="F340" s="4"/>
      <c r="G340" s="4"/>
      <c r="H340" s="18"/>
      <c r="I340" s="18"/>
      <c r="J340" s="18"/>
      <c r="K340" s="18"/>
      <c r="L340" s="18"/>
      <c r="M340" s="111"/>
      <c r="N340" s="4"/>
      <c r="O340" s="4"/>
      <c r="P340" s="43"/>
      <c r="Q340" s="8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14"/>
      <c r="AG340" s="5"/>
      <c r="AJ340" s="5"/>
      <c r="AK340" s="5"/>
      <c r="AO340" s="14"/>
      <c r="AP340" s="5"/>
      <c r="AQ340" s="5"/>
      <c r="AS340" s="5"/>
      <c r="AV340" s="5"/>
      <c r="AW340" s="5"/>
      <c r="AX340" s="5"/>
      <c r="BA340" s="5"/>
      <c r="BB340" s="5"/>
      <c r="BD340" s="5"/>
      <c r="BE340" s="5"/>
      <c r="BG340" s="5"/>
      <c r="BL340" s="5"/>
      <c r="BX340" s="14"/>
      <c r="CG340" s="5"/>
      <c r="CI340" s="5"/>
    </row>
    <row r="341" spans="1:87" x14ac:dyDescent="0.3">
      <c r="A341" s="8"/>
      <c r="B341" s="8"/>
      <c r="D341" s="4"/>
      <c r="F341" s="4"/>
      <c r="G341" s="4"/>
      <c r="H341" s="18"/>
      <c r="I341" s="18"/>
      <c r="J341" s="18"/>
      <c r="K341" s="18"/>
      <c r="L341" s="18"/>
      <c r="M341" s="111"/>
      <c r="N341" s="4"/>
      <c r="O341" s="4"/>
      <c r="P341" s="43"/>
      <c r="Q341" s="8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14"/>
      <c r="AG341" s="5"/>
      <c r="AJ341" s="5"/>
      <c r="AK341" s="5"/>
      <c r="AO341" s="14"/>
      <c r="AP341" s="5"/>
      <c r="AQ341" s="5"/>
      <c r="AS341" s="5"/>
      <c r="AV341" s="5"/>
      <c r="AW341" s="5"/>
      <c r="AX341" s="5"/>
      <c r="BA341" s="5"/>
      <c r="BB341" s="5"/>
      <c r="BD341" s="5"/>
      <c r="BE341" s="5"/>
      <c r="BG341" s="5"/>
      <c r="BL341" s="5"/>
      <c r="BX341" s="14"/>
      <c r="CG341" s="5"/>
      <c r="CI341" s="5"/>
    </row>
    <row r="342" spans="1:87" x14ac:dyDescent="0.3">
      <c r="A342" s="8"/>
      <c r="B342" s="8"/>
      <c r="D342" s="4"/>
      <c r="F342" s="4"/>
      <c r="G342" s="4"/>
      <c r="H342" s="18"/>
      <c r="I342" s="18"/>
      <c r="J342" s="18"/>
      <c r="K342" s="18"/>
      <c r="L342" s="18"/>
      <c r="M342" s="111"/>
      <c r="N342" s="4"/>
      <c r="O342" s="4"/>
      <c r="P342" s="43"/>
      <c r="Q342" s="8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14"/>
      <c r="AG342" s="5"/>
      <c r="AJ342" s="5"/>
      <c r="AK342" s="5"/>
      <c r="AO342" s="14"/>
      <c r="AP342" s="5"/>
      <c r="AQ342" s="5"/>
      <c r="AS342" s="5"/>
      <c r="AV342" s="5"/>
      <c r="AW342" s="5"/>
      <c r="AX342" s="5"/>
      <c r="BA342" s="5"/>
      <c r="BB342" s="5"/>
      <c r="BD342" s="5"/>
      <c r="BE342" s="5"/>
      <c r="BG342" s="5"/>
      <c r="BL342" s="5"/>
      <c r="BX342" s="14"/>
      <c r="CG342" s="5"/>
      <c r="CI342" s="5"/>
    </row>
    <row r="343" spans="1:87" x14ac:dyDescent="0.3">
      <c r="A343" s="8"/>
      <c r="B343" s="8"/>
      <c r="D343" s="4"/>
      <c r="F343" s="4"/>
      <c r="G343" s="4"/>
      <c r="H343" s="18"/>
      <c r="I343" s="18"/>
      <c r="J343" s="18"/>
      <c r="K343" s="18"/>
      <c r="L343" s="18"/>
      <c r="M343" s="111"/>
      <c r="N343" s="4"/>
      <c r="O343" s="4"/>
      <c r="P343" s="43"/>
      <c r="Q343" s="8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14"/>
      <c r="AG343" s="5"/>
      <c r="AJ343" s="5"/>
      <c r="AK343" s="5"/>
      <c r="AO343" s="14"/>
      <c r="AP343" s="5"/>
      <c r="AQ343" s="5"/>
      <c r="AS343" s="5"/>
      <c r="AV343" s="5"/>
      <c r="AW343" s="5"/>
      <c r="AX343" s="5"/>
      <c r="BA343" s="5"/>
      <c r="BB343" s="5"/>
      <c r="BD343" s="5"/>
      <c r="BE343" s="5"/>
      <c r="BG343" s="5"/>
      <c r="BL343" s="5"/>
      <c r="BX343" s="14"/>
      <c r="CG343" s="5"/>
      <c r="CI343" s="5"/>
    </row>
    <row r="344" spans="1:87" x14ac:dyDescent="0.3">
      <c r="A344" s="8"/>
      <c r="B344" s="8"/>
      <c r="D344" s="4"/>
      <c r="F344" s="4"/>
      <c r="G344" s="4"/>
      <c r="H344" s="18"/>
      <c r="I344" s="18"/>
      <c r="J344" s="18"/>
      <c r="K344" s="18"/>
      <c r="L344" s="18"/>
      <c r="M344" s="111"/>
      <c r="N344" s="4"/>
      <c r="O344" s="4"/>
      <c r="P344" s="43"/>
      <c r="Q344" s="8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14"/>
      <c r="AG344" s="5"/>
      <c r="AJ344" s="5"/>
      <c r="AK344" s="5"/>
      <c r="AO344" s="14"/>
      <c r="AP344" s="5"/>
      <c r="AQ344" s="5"/>
      <c r="AS344" s="5"/>
      <c r="AV344" s="5"/>
      <c r="AW344" s="5"/>
      <c r="AX344" s="5"/>
      <c r="BA344" s="5"/>
      <c r="BB344" s="5"/>
      <c r="BD344" s="5"/>
      <c r="BE344" s="5"/>
      <c r="BG344" s="5"/>
      <c r="BL344" s="5"/>
      <c r="BX344" s="14"/>
      <c r="CG344" s="5"/>
      <c r="CI344" s="5"/>
    </row>
    <row r="345" spans="1:87" x14ac:dyDescent="0.3">
      <c r="A345" s="8"/>
      <c r="B345" s="8"/>
      <c r="D345" s="4"/>
      <c r="F345" s="4"/>
      <c r="G345" s="4"/>
      <c r="H345" s="18"/>
      <c r="I345" s="18"/>
      <c r="J345" s="18"/>
      <c r="K345" s="18"/>
      <c r="L345" s="18"/>
      <c r="M345" s="111"/>
      <c r="N345" s="4"/>
      <c r="O345" s="4"/>
      <c r="P345" s="43"/>
      <c r="Q345" s="8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14"/>
      <c r="AG345" s="5"/>
      <c r="AJ345" s="5"/>
      <c r="AK345" s="5"/>
      <c r="AO345" s="14"/>
      <c r="AP345" s="5"/>
      <c r="AQ345" s="5"/>
      <c r="AS345" s="5"/>
      <c r="AV345" s="5"/>
      <c r="AW345" s="5"/>
      <c r="AX345" s="5"/>
      <c r="BA345" s="5"/>
      <c r="BB345" s="5"/>
      <c r="BD345" s="5"/>
      <c r="BE345" s="5"/>
      <c r="BG345" s="5"/>
      <c r="BL345" s="5"/>
      <c r="BX345" s="14"/>
      <c r="CG345" s="5"/>
      <c r="CI345" s="5"/>
    </row>
    <row r="346" spans="1:87" x14ac:dyDescent="0.3">
      <c r="A346" s="8"/>
      <c r="B346" s="8"/>
      <c r="D346" s="4"/>
      <c r="F346" s="4"/>
      <c r="G346" s="4"/>
      <c r="H346" s="18"/>
      <c r="I346" s="18"/>
      <c r="J346" s="18"/>
      <c r="K346" s="18"/>
      <c r="L346" s="18"/>
      <c r="M346" s="111"/>
      <c r="N346" s="4"/>
      <c r="O346" s="4"/>
      <c r="P346" s="43"/>
      <c r="Q346" s="8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14"/>
      <c r="AG346" s="5"/>
      <c r="AJ346" s="5"/>
      <c r="AK346" s="5"/>
      <c r="AO346" s="14"/>
      <c r="AP346" s="5"/>
      <c r="AQ346" s="5"/>
      <c r="AS346" s="5"/>
      <c r="AV346" s="5"/>
      <c r="AW346" s="5"/>
      <c r="AX346" s="5"/>
      <c r="BA346" s="5"/>
      <c r="BB346" s="5"/>
      <c r="BD346" s="5"/>
      <c r="BE346" s="5"/>
      <c r="BG346" s="5"/>
      <c r="BL346" s="5"/>
      <c r="BX346" s="14"/>
      <c r="CG346" s="5"/>
      <c r="CI346" s="5"/>
    </row>
    <row r="347" spans="1:87" x14ac:dyDescent="0.3">
      <c r="A347" s="8"/>
      <c r="B347" s="8"/>
      <c r="D347" s="4"/>
      <c r="F347" s="4"/>
      <c r="G347" s="4"/>
      <c r="H347" s="18"/>
      <c r="I347" s="18"/>
      <c r="J347" s="18"/>
      <c r="K347" s="18"/>
      <c r="L347" s="18"/>
      <c r="M347" s="111"/>
      <c r="N347" s="4"/>
      <c r="O347" s="4"/>
      <c r="P347" s="43"/>
      <c r="Q347" s="8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14"/>
      <c r="AG347" s="5"/>
      <c r="AJ347" s="5"/>
      <c r="AK347" s="5"/>
      <c r="AO347" s="14"/>
      <c r="AP347" s="5"/>
      <c r="AQ347" s="5"/>
      <c r="AS347" s="5"/>
      <c r="AV347" s="5"/>
      <c r="AW347" s="5"/>
      <c r="AX347" s="5"/>
      <c r="BA347" s="5"/>
      <c r="BB347" s="5"/>
      <c r="BD347" s="5"/>
      <c r="BE347" s="5"/>
      <c r="BG347" s="5"/>
      <c r="BL347" s="5"/>
      <c r="BX347" s="14"/>
      <c r="CG347" s="5"/>
      <c r="CI347" s="5"/>
    </row>
    <row r="348" spans="1:87" x14ac:dyDescent="0.3">
      <c r="A348" s="8"/>
      <c r="B348" s="8"/>
      <c r="D348" s="4"/>
      <c r="F348" s="4"/>
      <c r="G348" s="4"/>
      <c r="H348" s="18"/>
      <c r="I348" s="18"/>
      <c r="J348" s="18"/>
      <c r="K348" s="18"/>
      <c r="L348" s="18"/>
      <c r="M348" s="111"/>
      <c r="N348" s="4"/>
      <c r="O348" s="4"/>
      <c r="P348" s="43"/>
      <c r="Q348" s="8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14"/>
      <c r="AG348" s="5"/>
      <c r="AJ348" s="5"/>
      <c r="AK348" s="5"/>
      <c r="AO348" s="14"/>
      <c r="AP348" s="5"/>
      <c r="AQ348" s="5"/>
      <c r="AS348" s="5"/>
      <c r="AV348" s="5"/>
      <c r="AW348" s="5"/>
      <c r="AX348" s="5"/>
      <c r="BA348" s="5"/>
      <c r="BB348" s="5"/>
      <c r="BD348" s="5"/>
      <c r="BE348" s="5"/>
      <c r="BG348" s="5"/>
      <c r="BL348" s="5"/>
      <c r="BX348" s="14"/>
      <c r="CG348" s="5"/>
      <c r="CI348" s="5"/>
    </row>
    <row r="349" spans="1:87" x14ac:dyDescent="0.3">
      <c r="A349" s="8"/>
      <c r="B349" s="8"/>
      <c r="D349" s="4"/>
      <c r="F349" s="4"/>
      <c r="G349" s="4"/>
      <c r="H349" s="18"/>
      <c r="I349" s="18"/>
      <c r="J349" s="18"/>
      <c r="K349" s="18"/>
      <c r="L349" s="18"/>
      <c r="M349" s="111"/>
      <c r="N349" s="4"/>
      <c r="O349" s="4"/>
      <c r="P349" s="43"/>
      <c r="Q349" s="8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14"/>
      <c r="AG349" s="5"/>
      <c r="AJ349" s="5"/>
      <c r="AK349" s="5"/>
      <c r="AO349" s="14"/>
      <c r="AP349" s="5"/>
      <c r="AQ349" s="5"/>
      <c r="AS349" s="5"/>
      <c r="AV349" s="5"/>
      <c r="AW349" s="5"/>
      <c r="AX349" s="5"/>
      <c r="BA349" s="5"/>
      <c r="BB349" s="5"/>
      <c r="BD349" s="5"/>
      <c r="BE349" s="5"/>
      <c r="BG349" s="5"/>
      <c r="BL349" s="5"/>
      <c r="BX349" s="14"/>
      <c r="CG349" s="5"/>
      <c r="CI349" s="5"/>
    </row>
    <row r="350" spans="1:87" x14ac:dyDescent="0.3">
      <c r="A350" s="8"/>
      <c r="B350" s="8"/>
      <c r="D350" s="4"/>
      <c r="F350" s="4"/>
      <c r="G350" s="4"/>
      <c r="H350" s="18"/>
      <c r="I350" s="18"/>
      <c r="J350" s="18"/>
      <c r="K350" s="18"/>
      <c r="L350" s="18"/>
      <c r="M350" s="111"/>
      <c r="N350" s="4"/>
      <c r="O350" s="4"/>
      <c r="P350" s="43"/>
      <c r="Q350" s="8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14"/>
      <c r="AG350" s="5"/>
      <c r="AJ350" s="5"/>
      <c r="AK350" s="5"/>
      <c r="AO350" s="14"/>
      <c r="AP350" s="5"/>
      <c r="AQ350" s="5"/>
      <c r="AS350" s="5"/>
      <c r="AV350" s="5"/>
      <c r="AW350" s="5"/>
      <c r="AX350" s="5"/>
      <c r="BA350" s="5"/>
      <c r="BB350" s="5"/>
      <c r="BD350" s="5"/>
      <c r="BE350" s="5"/>
      <c r="BG350" s="5"/>
      <c r="BL350" s="5"/>
      <c r="BX350" s="14"/>
      <c r="CG350" s="5"/>
      <c r="CI350" s="5"/>
    </row>
    <row r="351" spans="1:87" x14ac:dyDescent="0.3">
      <c r="A351" s="8"/>
      <c r="B351" s="8"/>
      <c r="D351" s="4"/>
      <c r="F351" s="4"/>
      <c r="G351" s="4"/>
      <c r="H351" s="18"/>
      <c r="I351" s="18"/>
      <c r="J351" s="18"/>
      <c r="K351" s="18"/>
      <c r="L351" s="18"/>
      <c r="M351" s="111"/>
      <c r="N351" s="4"/>
      <c r="O351" s="4"/>
      <c r="P351" s="43"/>
      <c r="Q351" s="8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14"/>
      <c r="AG351" s="5"/>
      <c r="AJ351" s="5"/>
      <c r="AK351" s="5"/>
      <c r="AO351" s="14"/>
      <c r="AP351" s="5"/>
      <c r="AQ351" s="5"/>
      <c r="AS351" s="5"/>
      <c r="AV351" s="5"/>
      <c r="AW351" s="5"/>
      <c r="AX351" s="5"/>
      <c r="BA351" s="5"/>
      <c r="BB351" s="5"/>
      <c r="BD351" s="5"/>
      <c r="BE351" s="5"/>
      <c r="BG351" s="5"/>
      <c r="BL351" s="5"/>
      <c r="BX351" s="14"/>
      <c r="CG351" s="5"/>
      <c r="CI351" s="5"/>
    </row>
    <row r="352" spans="1:87" x14ac:dyDescent="0.3">
      <c r="A352" s="8"/>
      <c r="B352" s="8"/>
      <c r="D352" s="4"/>
      <c r="F352" s="4"/>
      <c r="G352" s="4"/>
      <c r="H352" s="18"/>
      <c r="I352" s="18"/>
      <c r="J352" s="18"/>
      <c r="K352" s="18"/>
      <c r="L352" s="18"/>
      <c r="M352" s="111"/>
      <c r="N352" s="4"/>
      <c r="O352" s="4"/>
      <c r="P352" s="43"/>
      <c r="Q352" s="8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14"/>
      <c r="AG352" s="5"/>
      <c r="AJ352" s="5"/>
      <c r="AK352" s="5"/>
      <c r="AO352" s="14"/>
      <c r="AP352" s="5"/>
      <c r="AQ352" s="5"/>
      <c r="AS352" s="5"/>
      <c r="AV352" s="5"/>
      <c r="AW352" s="5"/>
      <c r="AX352" s="5"/>
      <c r="BA352" s="5"/>
      <c r="BB352" s="5"/>
      <c r="BD352" s="5"/>
      <c r="BE352" s="5"/>
      <c r="BG352" s="5"/>
      <c r="BL352" s="5"/>
      <c r="BX352" s="14"/>
      <c r="CG352" s="5"/>
      <c r="CI352" s="5"/>
    </row>
    <row r="353" spans="1:87" x14ac:dyDescent="0.3">
      <c r="A353" s="8"/>
      <c r="B353" s="8"/>
      <c r="D353" s="4"/>
      <c r="F353" s="4"/>
      <c r="G353" s="4"/>
      <c r="H353" s="18"/>
      <c r="I353" s="18"/>
      <c r="J353" s="18"/>
      <c r="K353" s="18"/>
      <c r="L353" s="18"/>
      <c r="M353" s="111"/>
      <c r="N353" s="4"/>
      <c r="O353" s="4"/>
      <c r="P353" s="43"/>
      <c r="Q353" s="8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14"/>
      <c r="AG353" s="5"/>
      <c r="AJ353" s="5"/>
      <c r="AK353" s="5"/>
      <c r="AO353" s="14"/>
      <c r="AP353" s="5"/>
      <c r="AQ353" s="5"/>
      <c r="AS353" s="5"/>
      <c r="AV353" s="5"/>
      <c r="AW353" s="5"/>
      <c r="AX353" s="5"/>
      <c r="BA353" s="5"/>
      <c r="BB353" s="5"/>
      <c r="BD353" s="5"/>
      <c r="BE353" s="5"/>
      <c r="BG353" s="5"/>
      <c r="BL353" s="5"/>
      <c r="BX353" s="14"/>
      <c r="CG353" s="5"/>
      <c r="CI353" s="5"/>
    </row>
    <row r="354" spans="1:87" x14ac:dyDescent="0.3">
      <c r="A354" s="8"/>
      <c r="B354" s="8"/>
      <c r="D354" s="4"/>
      <c r="F354" s="4"/>
      <c r="G354" s="4"/>
      <c r="H354" s="18"/>
      <c r="I354" s="18"/>
      <c r="J354" s="18"/>
      <c r="K354" s="18"/>
      <c r="L354" s="18"/>
      <c r="M354" s="111"/>
      <c r="N354" s="4"/>
      <c r="O354" s="4"/>
      <c r="P354" s="43"/>
      <c r="Q354" s="8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14"/>
      <c r="AG354" s="5"/>
      <c r="AJ354" s="5"/>
      <c r="AK354" s="5"/>
      <c r="AO354" s="14"/>
      <c r="AP354" s="5"/>
      <c r="AQ354" s="5"/>
      <c r="AS354" s="5"/>
      <c r="AV354" s="5"/>
      <c r="AW354" s="5"/>
      <c r="AX354" s="5"/>
      <c r="BA354" s="5"/>
      <c r="BB354" s="5"/>
      <c r="BD354" s="5"/>
      <c r="BE354" s="5"/>
      <c r="BG354" s="5"/>
      <c r="BL354" s="5"/>
      <c r="BX354" s="14"/>
      <c r="CG354" s="5"/>
      <c r="CI354" s="5"/>
    </row>
    <row r="355" spans="1:87" x14ac:dyDescent="0.3">
      <c r="A355" s="8"/>
      <c r="B355" s="8"/>
      <c r="D355" s="4"/>
      <c r="F355" s="4"/>
      <c r="G355" s="4"/>
      <c r="H355" s="18"/>
      <c r="I355" s="18"/>
      <c r="J355" s="18"/>
      <c r="K355" s="18"/>
      <c r="L355" s="18"/>
      <c r="M355" s="111"/>
      <c r="N355" s="4"/>
      <c r="O355" s="4"/>
      <c r="P355" s="43"/>
      <c r="Q355" s="8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14"/>
      <c r="AG355" s="5"/>
      <c r="AJ355" s="5"/>
      <c r="AK355" s="5"/>
      <c r="AO355" s="14"/>
      <c r="AP355" s="5"/>
      <c r="AQ355" s="5"/>
      <c r="AS355" s="5"/>
      <c r="AV355" s="5"/>
      <c r="AW355" s="5"/>
      <c r="AX355" s="5"/>
      <c r="BA355" s="5"/>
      <c r="BB355" s="5"/>
      <c r="BD355" s="5"/>
      <c r="BE355" s="5"/>
      <c r="BG355" s="5"/>
      <c r="BL355" s="5"/>
      <c r="BX355" s="14"/>
      <c r="CG355" s="5"/>
      <c r="CI355" s="5"/>
    </row>
    <row r="356" spans="1:87" x14ac:dyDescent="0.3">
      <c r="A356" s="8"/>
      <c r="B356" s="8"/>
      <c r="D356" s="4"/>
      <c r="F356" s="4"/>
      <c r="G356" s="4"/>
      <c r="H356" s="18"/>
      <c r="I356" s="18"/>
      <c r="J356" s="18"/>
      <c r="K356" s="18"/>
      <c r="L356" s="18"/>
      <c r="M356" s="111"/>
      <c r="N356" s="4"/>
      <c r="O356" s="4"/>
      <c r="P356" s="43"/>
      <c r="Q356" s="8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14"/>
      <c r="AG356" s="5"/>
      <c r="AJ356" s="5"/>
      <c r="AK356" s="5"/>
      <c r="AO356" s="14"/>
      <c r="AP356" s="5"/>
      <c r="AQ356" s="5"/>
      <c r="AS356" s="5"/>
      <c r="AV356" s="5"/>
      <c r="AW356" s="5"/>
      <c r="AX356" s="5"/>
      <c r="BA356" s="5"/>
      <c r="BB356" s="5"/>
      <c r="BD356" s="5"/>
      <c r="BE356" s="5"/>
      <c r="BG356" s="5"/>
      <c r="BL356" s="5"/>
      <c r="BX356" s="14"/>
      <c r="CG356" s="5"/>
      <c r="CI356" s="5"/>
    </row>
    <row r="357" spans="1:87" x14ac:dyDescent="0.3">
      <c r="A357" s="8"/>
      <c r="B357" s="8"/>
      <c r="D357" s="4"/>
      <c r="F357" s="4"/>
      <c r="G357" s="4"/>
      <c r="H357" s="18"/>
      <c r="I357" s="18"/>
      <c r="J357" s="18"/>
      <c r="K357" s="18"/>
      <c r="L357" s="18"/>
      <c r="M357" s="111"/>
      <c r="N357" s="4"/>
      <c r="O357" s="4"/>
      <c r="P357" s="43"/>
      <c r="Q357" s="8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14"/>
      <c r="AG357" s="5"/>
      <c r="AJ357" s="5"/>
      <c r="AK357" s="5"/>
      <c r="AO357" s="14"/>
      <c r="AP357" s="5"/>
      <c r="AQ357" s="5"/>
      <c r="AS357" s="5"/>
      <c r="AV357" s="5"/>
      <c r="AW357" s="5"/>
      <c r="AX357" s="5"/>
      <c r="BA357" s="5"/>
      <c r="BB357" s="5"/>
      <c r="BD357" s="5"/>
      <c r="BE357" s="5"/>
      <c r="BG357" s="5"/>
      <c r="BL357" s="5"/>
      <c r="BX357" s="14"/>
      <c r="CG357" s="5"/>
      <c r="CI357" s="5"/>
    </row>
    <row r="358" spans="1:87" x14ac:dyDescent="0.3">
      <c r="A358" s="8"/>
      <c r="B358" s="8"/>
      <c r="D358" s="4"/>
      <c r="F358" s="4"/>
      <c r="G358" s="4"/>
      <c r="H358" s="18"/>
      <c r="I358" s="18"/>
      <c r="J358" s="18"/>
      <c r="K358" s="18"/>
      <c r="L358" s="18"/>
      <c r="M358" s="111"/>
      <c r="N358" s="4"/>
      <c r="O358" s="4"/>
      <c r="P358" s="43"/>
      <c r="Q358" s="8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14"/>
      <c r="AG358" s="5"/>
      <c r="AJ358" s="5"/>
      <c r="AK358" s="5"/>
      <c r="AO358" s="14"/>
      <c r="AP358" s="5"/>
      <c r="AQ358" s="5"/>
      <c r="AS358" s="5"/>
      <c r="AV358" s="5"/>
      <c r="AW358" s="5"/>
      <c r="AX358" s="5"/>
      <c r="BA358" s="5"/>
      <c r="BB358" s="5"/>
      <c r="BD358" s="5"/>
      <c r="BE358" s="5"/>
      <c r="BG358" s="5"/>
      <c r="BL358" s="5"/>
      <c r="BX358" s="14"/>
      <c r="CG358" s="5"/>
      <c r="CI358" s="5"/>
    </row>
    <row r="359" spans="1:87" x14ac:dyDescent="0.3">
      <c r="A359" s="8"/>
      <c r="B359" s="8"/>
      <c r="D359" s="4"/>
      <c r="F359" s="4"/>
      <c r="G359" s="4"/>
      <c r="H359" s="18"/>
      <c r="I359" s="18"/>
      <c r="J359" s="18"/>
      <c r="K359" s="18"/>
      <c r="L359" s="18"/>
      <c r="M359" s="111"/>
      <c r="N359" s="4"/>
      <c r="O359" s="4"/>
      <c r="P359" s="43"/>
      <c r="Q359" s="8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14"/>
      <c r="AG359" s="5"/>
      <c r="AJ359" s="5"/>
      <c r="AK359" s="5"/>
      <c r="AO359" s="14"/>
      <c r="AP359" s="5"/>
      <c r="AQ359" s="5"/>
      <c r="AS359" s="5"/>
      <c r="AV359" s="5"/>
      <c r="AW359" s="5"/>
      <c r="AX359" s="5"/>
      <c r="BA359" s="5"/>
      <c r="BB359" s="5"/>
      <c r="BD359" s="5"/>
      <c r="BE359" s="5"/>
      <c r="BG359" s="5"/>
      <c r="BL359" s="5"/>
      <c r="BX359" s="14"/>
      <c r="CG359" s="5"/>
      <c r="CI359" s="5"/>
    </row>
    <row r="360" spans="1:87" x14ac:dyDescent="0.3">
      <c r="A360" s="8"/>
      <c r="B360" s="8"/>
      <c r="D360" s="4"/>
      <c r="F360" s="4"/>
      <c r="G360" s="4"/>
      <c r="H360" s="18"/>
      <c r="I360" s="18"/>
      <c r="J360" s="18"/>
      <c r="K360" s="18"/>
      <c r="L360" s="18"/>
      <c r="M360" s="111"/>
      <c r="N360" s="4"/>
      <c r="O360" s="4"/>
      <c r="P360" s="43"/>
      <c r="Q360" s="8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14"/>
      <c r="AG360" s="5"/>
      <c r="AJ360" s="5"/>
      <c r="AK360" s="5"/>
      <c r="AO360" s="14"/>
      <c r="AP360" s="5"/>
      <c r="AQ360" s="5"/>
      <c r="AS360" s="5"/>
      <c r="AV360" s="5"/>
      <c r="AW360" s="5"/>
      <c r="AX360" s="5"/>
      <c r="BA360" s="5"/>
      <c r="BB360" s="5"/>
      <c r="BD360" s="5"/>
      <c r="BE360" s="5"/>
      <c r="BG360" s="5"/>
      <c r="BL360" s="5"/>
      <c r="BX360" s="14"/>
      <c r="CG360" s="5"/>
      <c r="CI360" s="5"/>
    </row>
    <row r="361" spans="1:87" x14ac:dyDescent="0.3">
      <c r="A361" s="8"/>
      <c r="B361" s="8"/>
      <c r="D361" s="4"/>
      <c r="F361" s="4"/>
      <c r="G361" s="4"/>
      <c r="H361" s="18"/>
      <c r="I361" s="18"/>
      <c r="J361" s="18"/>
      <c r="K361" s="18"/>
      <c r="L361" s="18"/>
      <c r="M361" s="111"/>
      <c r="N361" s="4"/>
      <c r="O361" s="4"/>
      <c r="P361" s="43"/>
      <c r="Q361" s="8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14"/>
      <c r="AG361" s="5"/>
      <c r="AJ361" s="5"/>
      <c r="AK361" s="5"/>
      <c r="AO361" s="14"/>
      <c r="AP361" s="5"/>
      <c r="AQ361" s="5"/>
      <c r="AS361" s="5"/>
      <c r="AV361" s="5"/>
      <c r="AW361" s="5"/>
      <c r="AX361" s="5"/>
      <c r="BA361" s="5"/>
      <c r="BB361" s="5"/>
      <c r="BD361" s="5"/>
      <c r="BE361" s="5"/>
      <c r="BG361" s="5"/>
      <c r="BL361" s="5"/>
      <c r="BX361" s="14"/>
      <c r="CG361" s="5"/>
      <c r="CI361" s="5"/>
    </row>
    <row r="362" spans="1:87" x14ac:dyDescent="0.3">
      <c r="A362" s="8"/>
      <c r="B362" s="8"/>
      <c r="D362" s="4"/>
      <c r="F362" s="4"/>
      <c r="G362" s="4"/>
      <c r="H362" s="18"/>
      <c r="I362" s="18"/>
      <c r="J362" s="18"/>
      <c r="K362" s="18"/>
      <c r="L362" s="18"/>
      <c r="M362" s="111"/>
      <c r="N362" s="4"/>
      <c r="O362" s="4"/>
      <c r="P362" s="43"/>
      <c r="Q362" s="8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14"/>
      <c r="AG362" s="5"/>
      <c r="AJ362" s="5"/>
      <c r="AK362" s="5"/>
      <c r="AO362" s="14"/>
      <c r="AP362" s="5"/>
      <c r="AQ362" s="5"/>
      <c r="AS362" s="5"/>
      <c r="AV362" s="5"/>
      <c r="AW362" s="5"/>
      <c r="AX362" s="5"/>
      <c r="BA362" s="5"/>
      <c r="BB362" s="5"/>
      <c r="BD362" s="5"/>
      <c r="BE362" s="5"/>
      <c r="BG362" s="5"/>
      <c r="BL362" s="5"/>
      <c r="BX362" s="14"/>
      <c r="CG362" s="5"/>
      <c r="CI362" s="5"/>
    </row>
    <row r="363" spans="1:87" x14ac:dyDescent="0.3">
      <c r="A363" s="8"/>
      <c r="B363" s="8"/>
      <c r="D363" s="4"/>
      <c r="F363" s="4"/>
      <c r="G363" s="4"/>
      <c r="H363" s="18"/>
      <c r="I363" s="18"/>
      <c r="J363" s="18"/>
      <c r="K363" s="18"/>
      <c r="L363" s="18"/>
      <c r="M363" s="111"/>
      <c r="N363" s="4"/>
      <c r="O363" s="4"/>
      <c r="P363" s="43"/>
      <c r="Q363" s="8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14"/>
      <c r="AG363" s="5"/>
      <c r="AJ363" s="5"/>
      <c r="AK363" s="5"/>
      <c r="AO363" s="14"/>
      <c r="AP363" s="5"/>
      <c r="AQ363" s="5"/>
      <c r="AS363" s="5"/>
      <c r="AV363" s="5"/>
      <c r="AW363" s="5"/>
      <c r="AX363" s="5"/>
      <c r="BA363" s="5"/>
      <c r="BB363" s="5"/>
      <c r="BD363" s="5"/>
      <c r="BE363" s="5"/>
      <c r="BG363" s="5"/>
      <c r="BL363" s="5"/>
      <c r="BX363" s="14"/>
      <c r="CG363" s="5"/>
      <c r="CI363" s="5"/>
    </row>
    <row r="364" spans="1:87" x14ac:dyDescent="0.3">
      <c r="A364" s="8"/>
      <c r="B364" s="8"/>
      <c r="D364" s="4"/>
      <c r="F364" s="4"/>
      <c r="G364" s="4"/>
      <c r="H364" s="18"/>
      <c r="I364" s="18"/>
      <c r="J364" s="18"/>
      <c r="K364" s="18"/>
      <c r="L364" s="18"/>
      <c r="M364" s="111"/>
      <c r="N364" s="4"/>
      <c r="O364" s="4"/>
      <c r="P364" s="43"/>
      <c r="Q364" s="8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14"/>
      <c r="AG364" s="5"/>
      <c r="AJ364" s="5"/>
      <c r="AK364" s="5"/>
      <c r="AO364" s="14"/>
      <c r="AP364" s="5"/>
      <c r="AQ364" s="5"/>
      <c r="AS364" s="5"/>
      <c r="AV364" s="5"/>
      <c r="AW364" s="5"/>
      <c r="AX364" s="5"/>
      <c r="BA364" s="5"/>
      <c r="BB364" s="5"/>
      <c r="BD364" s="5"/>
      <c r="BE364" s="5"/>
      <c r="BG364" s="5"/>
      <c r="BL364" s="5"/>
      <c r="BX364" s="14"/>
      <c r="CG364" s="5"/>
      <c r="CI364" s="5"/>
    </row>
    <row r="365" spans="1:87" x14ac:dyDescent="0.3">
      <c r="A365" s="8"/>
      <c r="B365" s="8"/>
      <c r="D365" s="4"/>
      <c r="F365" s="4"/>
      <c r="G365" s="4"/>
      <c r="H365" s="18"/>
      <c r="I365" s="18"/>
      <c r="J365" s="18"/>
      <c r="K365" s="18"/>
      <c r="L365" s="18"/>
      <c r="M365" s="111"/>
      <c r="N365" s="4"/>
      <c r="O365" s="4"/>
      <c r="P365" s="43"/>
      <c r="Q365" s="8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14"/>
      <c r="AG365" s="5"/>
      <c r="AJ365" s="5"/>
      <c r="AK365" s="5"/>
      <c r="AO365" s="14"/>
      <c r="AP365" s="5"/>
      <c r="AQ365" s="5"/>
      <c r="AS365" s="5"/>
      <c r="AV365" s="5"/>
      <c r="AW365" s="5"/>
      <c r="AX365" s="5"/>
      <c r="BA365" s="5"/>
      <c r="BB365" s="5"/>
      <c r="BD365" s="5"/>
      <c r="BE365" s="5"/>
      <c r="BG365" s="5"/>
      <c r="BL365" s="5"/>
      <c r="BX365" s="14"/>
      <c r="CG365" s="5"/>
      <c r="CI365" s="5"/>
    </row>
    <row r="366" spans="1:87" x14ac:dyDescent="0.3">
      <c r="A366" s="8"/>
      <c r="B366" s="8"/>
      <c r="D366" s="4"/>
      <c r="F366" s="4"/>
      <c r="G366" s="4"/>
      <c r="H366" s="18"/>
      <c r="I366" s="18"/>
      <c r="J366" s="18"/>
      <c r="K366" s="18"/>
      <c r="L366" s="18"/>
      <c r="M366" s="111"/>
      <c r="N366" s="4"/>
      <c r="O366" s="4"/>
      <c r="P366" s="43"/>
      <c r="Q366" s="8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14"/>
      <c r="AG366" s="5"/>
      <c r="AJ366" s="5"/>
      <c r="AK366" s="5"/>
      <c r="AO366" s="14"/>
      <c r="AP366" s="5"/>
      <c r="AQ366" s="5"/>
      <c r="AS366" s="5"/>
      <c r="AV366" s="5"/>
      <c r="AW366" s="5"/>
      <c r="AX366" s="5"/>
      <c r="BA366" s="5"/>
      <c r="BB366" s="5"/>
      <c r="BD366" s="5"/>
      <c r="BE366" s="5"/>
      <c r="BG366" s="5"/>
      <c r="BL366" s="5"/>
      <c r="BX366" s="14"/>
      <c r="CG366" s="5"/>
      <c r="CI366" s="5"/>
    </row>
    <row r="367" spans="1:87" x14ac:dyDescent="0.3">
      <c r="A367" s="8"/>
      <c r="B367" s="8"/>
      <c r="D367" s="4"/>
      <c r="F367" s="4"/>
      <c r="G367" s="4"/>
      <c r="H367" s="18"/>
      <c r="I367" s="18"/>
      <c r="J367" s="18"/>
      <c r="K367" s="18"/>
      <c r="L367" s="18"/>
      <c r="M367" s="111"/>
      <c r="N367" s="4"/>
      <c r="O367" s="4"/>
      <c r="P367" s="43"/>
      <c r="Q367" s="8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14"/>
      <c r="AG367" s="5"/>
      <c r="AJ367" s="5"/>
      <c r="AK367" s="5"/>
      <c r="AO367" s="14"/>
      <c r="AP367" s="5"/>
      <c r="AQ367" s="5"/>
      <c r="AS367" s="5"/>
      <c r="AV367" s="5"/>
      <c r="AW367" s="5"/>
      <c r="AX367" s="5"/>
      <c r="BA367" s="5"/>
      <c r="BB367" s="5"/>
      <c r="BD367" s="5"/>
      <c r="BE367" s="5"/>
      <c r="BG367" s="5"/>
      <c r="BL367" s="5"/>
      <c r="BX367" s="14"/>
      <c r="CG367" s="5"/>
      <c r="CI367" s="5"/>
    </row>
    <row r="368" spans="1:87" x14ac:dyDescent="0.3">
      <c r="A368" s="8"/>
      <c r="B368" s="8"/>
      <c r="D368" s="4"/>
      <c r="F368" s="4"/>
      <c r="G368" s="4"/>
      <c r="H368" s="18"/>
      <c r="I368" s="18"/>
      <c r="J368" s="18"/>
      <c r="K368" s="18"/>
      <c r="L368" s="18"/>
      <c r="M368" s="111"/>
      <c r="N368" s="4"/>
      <c r="O368" s="4"/>
      <c r="P368" s="43"/>
      <c r="Q368" s="8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14"/>
      <c r="AG368" s="5"/>
      <c r="AJ368" s="5"/>
      <c r="AK368" s="5"/>
      <c r="AO368" s="14"/>
      <c r="AP368" s="5"/>
      <c r="AQ368" s="5"/>
      <c r="AS368" s="5"/>
      <c r="AV368" s="5"/>
      <c r="AW368" s="5"/>
      <c r="AX368" s="5"/>
      <c r="BA368" s="5"/>
      <c r="BB368" s="5"/>
      <c r="BD368" s="5"/>
      <c r="BE368" s="5"/>
      <c r="BG368" s="5"/>
      <c r="BL368" s="5"/>
      <c r="BX368" s="14"/>
      <c r="CG368" s="5"/>
      <c r="CI368" s="5"/>
    </row>
    <row r="369" spans="1:87" x14ac:dyDescent="0.3">
      <c r="A369" s="8"/>
      <c r="B369" s="8"/>
      <c r="D369" s="4"/>
      <c r="F369" s="4"/>
      <c r="G369" s="4"/>
      <c r="H369" s="18"/>
      <c r="I369" s="18"/>
      <c r="J369" s="18"/>
      <c r="K369" s="18"/>
      <c r="L369" s="18"/>
      <c r="M369" s="111"/>
      <c r="N369" s="4"/>
      <c r="O369" s="4"/>
      <c r="P369" s="43"/>
      <c r="Q369" s="8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14"/>
      <c r="AG369" s="5"/>
      <c r="AJ369" s="5"/>
      <c r="AK369" s="5"/>
      <c r="AO369" s="14"/>
      <c r="AP369" s="5"/>
      <c r="AQ369" s="5"/>
      <c r="AS369" s="5"/>
      <c r="AV369" s="5"/>
      <c r="AW369" s="5"/>
      <c r="AX369" s="5"/>
      <c r="BA369" s="5"/>
      <c r="BB369" s="5"/>
      <c r="BD369" s="5"/>
      <c r="BE369" s="5"/>
      <c r="BG369" s="5"/>
      <c r="BL369" s="5"/>
      <c r="BX369" s="14"/>
      <c r="CG369" s="5"/>
      <c r="CI369" s="5"/>
    </row>
    <row r="370" spans="1:87" x14ac:dyDescent="0.3">
      <c r="A370" s="8"/>
      <c r="B370" s="8"/>
      <c r="D370" s="4"/>
      <c r="F370" s="4"/>
      <c r="G370" s="4"/>
      <c r="H370" s="18"/>
      <c r="I370" s="18"/>
      <c r="J370" s="18"/>
      <c r="K370" s="18"/>
      <c r="L370" s="18"/>
      <c r="M370" s="111"/>
      <c r="N370" s="4"/>
      <c r="O370" s="4"/>
      <c r="P370" s="43"/>
      <c r="Q370" s="8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14"/>
      <c r="AG370" s="5"/>
      <c r="AJ370" s="5"/>
      <c r="AK370" s="5"/>
      <c r="AO370" s="14"/>
      <c r="AP370" s="5"/>
      <c r="AQ370" s="5"/>
      <c r="AS370" s="5"/>
      <c r="AV370" s="5"/>
      <c r="AW370" s="5"/>
      <c r="AX370" s="5"/>
      <c r="BA370" s="5"/>
      <c r="BB370" s="5"/>
      <c r="BD370" s="5"/>
      <c r="BE370" s="5"/>
      <c r="BG370" s="5"/>
      <c r="BL370" s="5"/>
      <c r="BX370" s="14"/>
      <c r="CG370" s="5"/>
      <c r="CI370" s="5"/>
    </row>
    <row r="371" spans="1:87" x14ac:dyDescent="0.3">
      <c r="A371" s="8"/>
      <c r="B371" s="8"/>
      <c r="D371" s="4"/>
      <c r="F371" s="4"/>
      <c r="G371" s="4"/>
      <c r="H371" s="18"/>
      <c r="I371" s="18"/>
      <c r="J371" s="18"/>
      <c r="K371" s="18"/>
      <c r="L371" s="18"/>
      <c r="M371" s="111"/>
      <c r="N371" s="4"/>
      <c r="O371" s="4"/>
      <c r="P371" s="43"/>
      <c r="Q371" s="8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14"/>
      <c r="AG371" s="5"/>
      <c r="AJ371" s="5"/>
      <c r="AK371" s="5"/>
      <c r="AO371" s="14"/>
      <c r="AP371" s="5"/>
      <c r="AQ371" s="5"/>
      <c r="AS371" s="5"/>
      <c r="AV371" s="5"/>
      <c r="AW371" s="5"/>
      <c r="AX371" s="5"/>
      <c r="BA371" s="5"/>
      <c r="BB371" s="5"/>
      <c r="BD371" s="5"/>
      <c r="BE371" s="5"/>
      <c r="BG371" s="5"/>
      <c r="BL371" s="5"/>
      <c r="BX371" s="14"/>
      <c r="CG371" s="5"/>
      <c r="CI371" s="5"/>
    </row>
    <row r="372" spans="1:87" x14ac:dyDescent="0.3">
      <c r="A372" s="8"/>
      <c r="B372" s="8"/>
      <c r="D372" s="4"/>
      <c r="F372" s="4"/>
      <c r="G372" s="4"/>
      <c r="H372" s="18"/>
      <c r="I372" s="18"/>
      <c r="J372" s="18"/>
      <c r="K372" s="18"/>
      <c r="L372" s="18"/>
      <c r="M372" s="111"/>
      <c r="N372" s="4"/>
      <c r="O372" s="4"/>
      <c r="P372" s="43"/>
      <c r="Q372" s="8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14"/>
      <c r="AG372" s="5"/>
      <c r="AJ372" s="5"/>
      <c r="AK372" s="5"/>
      <c r="AO372" s="14"/>
      <c r="AP372" s="5"/>
      <c r="AQ372" s="5"/>
      <c r="AS372" s="5"/>
      <c r="AV372" s="5"/>
      <c r="AW372" s="5"/>
      <c r="AX372" s="5"/>
      <c r="BA372" s="5"/>
      <c r="BB372" s="5"/>
      <c r="BD372" s="5"/>
      <c r="BE372" s="5"/>
      <c r="BG372" s="5"/>
      <c r="BL372" s="5"/>
      <c r="BX372" s="14"/>
      <c r="CG372" s="5"/>
      <c r="CI372" s="5"/>
    </row>
    <row r="373" spans="1:87" x14ac:dyDescent="0.3">
      <c r="A373" s="8"/>
      <c r="B373" s="8"/>
      <c r="D373" s="4"/>
      <c r="F373" s="4"/>
      <c r="G373" s="4"/>
      <c r="H373" s="18"/>
      <c r="I373" s="18"/>
      <c r="J373" s="18"/>
      <c r="K373" s="18"/>
      <c r="L373" s="18"/>
      <c r="M373" s="111"/>
      <c r="N373" s="4"/>
      <c r="O373" s="4"/>
      <c r="P373" s="43"/>
      <c r="Q373" s="8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14"/>
      <c r="AG373" s="5"/>
      <c r="AJ373" s="5"/>
      <c r="AK373" s="5"/>
      <c r="AO373" s="14"/>
      <c r="AP373" s="5"/>
      <c r="AQ373" s="5"/>
      <c r="AS373" s="5"/>
      <c r="AV373" s="5"/>
      <c r="AW373" s="5"/>
      <c r="AX373" s="5"/>
      <c r="BA373" s="5"/>
      <c r="BB373" s="5"/>
      <c r="BD373" s="5"/>
      <c r="BE373" s="5"/>
      <c r="BG373" s="5"/>
      <c r="BL373" s="5"/>
      <c r="BX373" s="14"/>
      <c r="CG373" s="5"/>
      <c r="CI373" s="5"/>
    </row>
    <row r="374" spans="1:87" x14ac:dyDescent="0.3">
      <c r="A374" s="8"/>
      <c r="B374" s="8"/>
      <c r="D374" s="4"/>
      <c r="F374" s="4"/>
      <c r="G374" s="4"/>
      <c r="H374" s="18"/>
      <c r="I374" s="18"/>
      <c r="J374" s="18"/>
      <c r="K374" s="18"/>
      <c r="L374" s="18"/>
      <c r="M374" s="111"/>
      <c r="N374" s="4"/>
      <c r="O374" s="4"/>
      <c r="P374" s="43"/>
      <c r="Q374" s="8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14"/>
      <c r="AG374" s="5"/>
      <c r="AJ374" s="5"/>
      <c r="AK374" s="5"/>
      <c r="AO374" s="14"/>
      <c r="AP374" s="5"/>
      <c r="AQ374" s="5"/>
      <c r="AS374" s="5"/>
      <c r="AV374" s="5"/>
      <c r="AW374" s="5"/>
      <c r="AX374" s="5"/>
      <c r="BA374" s="5"/>
      <c r="BB374" s="5"/>
      <c r="BD374" s="5"/>
      <c r="BE374" s="5"/>
      <c r="BG374" s="5"/>
      <c r="BL374" s="5"/>
      <c r="BX374" s="14"/>
      <c r="CG374" s="5"/>
      <c r="CI374" s="5"/>
    </row>
    <row r="375" spans="1:87" x14ac:dyDescent="0.3">
      <c r="A375" s="8"/>
      <c r="B375" s="8"/>
      <c r="D375" s="4"/>
      <c r="F375" s="4"/>
      <c r="G375" s="4"/>
      <c r="H375" s="18"/>
      <c r="I375" s="18"/>
      <c r="J375" s="18"/>
      <c r="K375" s="18"/>
      <c r="L375" s="18"/>
      <c r="M375" s="111"/>
      <c r="N375" s="4"/>
      <c r="O375" s="4"/>
      <c r="P375" s="43"/>
      <c r="Q375" s="8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14"/>
      <c r="AG375" s="5"/>
      <c r="AJ375" s="5"/>
      <c r="AK375" s="5"/>
      <c r="AO375" s="14"/>
      <c r="AP375" s="5"/>
      <c r="AQ375" s="5"/>
      <c r="AS375" s="5"/>
      <c r="AV375" s="5"/>
      <c r="AW375" s="5"/>
      <c r="AX375" s="5"/>
      <c r="BA375" s="5"/>
      <c r="BB375" s="5"/>
      <c r="BD375" s="5"/>
      <c r="BE375" s="5"/>
      <c r="BG375" s="5"/>
      <c r="BL375" s="5"/>
      <c r="BX375" s="14"/>
      <c r="CG375" s="5"/>
      <c r="CI375" s="5"/>
    </row>
    <row r="376" spans="1:87" x14ac:dyDescent="0.3">
      <c r="A376" s="8"/>
      <c r="B376" s="8"/>
      <c r="D376" s="4"/>
      <c r="F376" s="4"/>
      <c r="G376" s="4"/>
      <c r="H376" s="18"/>
      <c r="I376" s="18"/>
      <c r="J376" s="18"/>
      <c r="K376" s="18"/>
      <c r="L376" s="18"/>
      <c r="M376" s="111"/>
      <c r="N376" s="4"/>
      <c r="O376" s="4"/>
      <c r="P376" s="43"/>
      <c r="Q376" s="8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14"/>
      <c r="AG376" s="5"/>
      <c r="AJ376" s="5"/>
      <c r="AK376" s="5"/>
      <c r="AO376" s="14"/>
      <c r="AP376" s="5"/>
      <c r="AQ376" s="5"/>
      <c r="AS376" s="5"/>
      <c r="AV376" s="5"/>
      <c r="AW376" s="5"/>
      <c r="AX376" s="5"/>
      <c r="BA376" s="5"/>
      <c r="BB376" s="5"/>
      <c r="BD376" s="5"/>
      <c r="BE376" s="5"/>
      <c r="BG376" s="5"/>
      <c r="BL376" s="5"/>
      <c r="BX376" s="14"/>
      <c r="CG376" s="5"/>
      <c r="CI376" s="5"/>
    </row>
    <row r="377" spans="1:87" x14ac:dyDescent="0.3">
      <c r="A377" s="8"/>
      <c r="B377" s="8"/>
      <c r="D377" s="4"/>
      <c r="F377" s="4"/>
      <c r="G377" s="4"/>
      <c r="H377" s="18"/>
      <c r="I377" s="18"/>
      <c r="J377" s="18"/>
      <c r="K377" s="18"/>
      <c r="L377" s="18"/>
      <c r="M377" s="111"/>
      <c r="N377" s="4"/>
      <c r="O377" s="4"/>
      <c r="P377" s="43"/>
      <c r="Q377" s="8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14"/>
      <c r="AG377" s="5"/>
      <c r="AJ377" s="5"/>
      <c r="AK377" s="5"/>
      <c r="AO377" s="14"/>
      <c r="AP377" s="5"/>
      <c r="AQ377" s="5"/>
      <c r="AS377" s="5"/>
      <c r="AV377" s="5"/>
      <c r="AW377" s="5"/>
      <c r="AX377" s="5"/>
      <c r="BA377" s="5"/>
      <c r="BB377" s="5"/>
      <c r="BD377" s="5"/>
      <c r="BE377" s="5"/>
      <c r="BG377" s="5"/>
      <c r="BL377" s="5"/>
      <c r="BX377" s="14"/>
      <c r="CG377" s="5"/>
      <c r="CI377" s="5"/>
    </row>
    <row r="378" spans="1:87" x14ac:dyDescent="0.3">
      <c r="A378" s="8"/>
      <c r="B378" s="8"/>
      <c r="D378" s="4"/>
      <c r="F378" s="4"/>
      <c r="G378" s="4"/>
      <c r="H378" s="18"/>
      <c r="I378" s="18"/>
      <c r="J378" s="18"/>
      <c r="K378" s="18"/>
      <c r="L378" s="18"/>
      <c r="M378" s="111"/>
      <c r="N378" s="4"/>
      <c r="O378" s="4"/>
      <c r="P378" s="43"/>
      <c r="Q378" s="8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14"/>
      <c r="AG378" s="5"/>
      <c r="AJ378" s="5"/>
      <c r="AK378" s="5"/>
      <c r="AO378" s="14"/>
      <c r="AP378" s="5"/>
      <c r="AQ378" s="5"/>
      <c r="AS378" s="5"/>
      <c r="AV378" s="5"/>
      <c r="AW378" s="5"/>
      <c r="AX378" s="5"/>
      <c r="BA378" s="5"/>
      <c r="BB378" s="5"/>
      <c r="BD378" s="5"/>
      <c r="BE378" s="5"/>
      <c r="BG378" s="5"/>
      <c r="BL378" s="5"/>
      <c r="BX378" s="14"/>
      <c r="CG378" s="5"/>
      <c r="CI378" s="5"/>
    </row>
    <row r="379" spans="1:87" x14ac:dyDescent="0.3">
      <c r="A379" s="8"/>
      <c r="B379" s="8"/>
      <c r="D379" s="4"/>
      <c r="F379" s="4"/>
      <c r="G379" s="4"/>
      <c r="H379" s="18"/>
      <c r="I379" s="18"/>
      <c r="J379" s="18"/>
      <c r="K379" s="18"/>
      <c r="L379" s="18"/>
      <c r="M379" s="111"/>
      <c r="N379" s="4"/>
      <c r="O379" s="4"/>
      <c r="P379" s="43"/>
      <c r="Q379" s="8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14"/>
      <c r="AG379" s="5"/>
      <c r="AJ379" s="5"/>
      <c r="AK379" s="5"/>
      <c r="AO379" s="14"/>
      <c r="AP379" s="5"/>
      <c r="AQ379" s="5"/>
      <c r="AS379" s="5"/>
      <c r="AV379" s="5"/>
      <c r="AW379" s="5"/>
      <c r="AX379" s="5"/>
      <c r="BA379" s="5"/>
      <c r="BB379" s="5"/>
      <c r="BD379" s="5"/>
      <c r="BE379" s="5"/>
      <c r="BG379" s="5"/>
      <c r="BL379" s="5"/>
      <c r="BX379" s="14"/>
      <c r="CG379" s="5"/>
      <c r="CI379" s="5"/>
    </row>
    <row r="380" spans="1:87" x14ac:dyDescent="0.3">
      <c r="A380" s="8"/>
      <c r="B380" s="8"/>
      <c r="D380" s="4"/>
      <c r="F380" s="4"/>
      <c r="G380" s="4"/>
      <c r="H380" s="18"/>
      <c r="I380" s="18"/>
      <c r="J380" s="18"/>
      <c r="K380" s="18"/>
      <c r="L380" s="18"/>
      <c r="M380" s="111"/>
      <c r="N380" s="4"/>
      <c r="O380" s="4"/>
      <c r="P380" s="43"/>
      <c r="Q380" s="8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14"/>
      <c r="AG380" s="5"/>
      <c r="AJ380" s="5"/>
      <c r="AK380" s="5"/>
      <c r="AO380" s="14"/>
      <c r="AP380" s="5"/>
      <c r="AQ380" s="5"/>
      <c r="AS380" s="5"/>
      <c r="AV380" s="5"/>
      <c r="AW380" s="5"/>
      <c r="AX380" s="5"/>
      <c r="BA380" s="5"/>
      <c r="BB380" s="5"/>
      <c r="BD380" s="5"/>
      <c r="BE380" s="5"/>
      <c r="BG380" s="5"/>
      <c r="BL380" s="5"/>
      <c r="BX380" s="14"/>
      <c r="CG380" s="5"/>
      <c r="CI380" s="5"/>
    </row>
    <row r="381" spans="1:87" x14ac:dyDescent="0.3">
      <c r="A381" s="8"/>
      <c r="B381" s="8"/>
      <c r="D381" s="4"/>
      <c r="F381" s="4"/>
      <c r="G381" s="4"/>
      <c r="H381" s="18"/>
      <c r="I381" s="18"/>
      <c r="J381" s="18"/>
      <c r="K381" s="18"/>
      <c r="L381" s="18"/>
      <c r="M381" s="111"/>
      <c r="N381" s="4"/>
      <c r="O381" s="4"/>
      <c r="P381" s="43"/>
      <c r="Q381" s="8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14"/>
      <c r="AG381" s="5"/>
      <c r="AJ381" s="5"/>
      <c r="AK381" s="5"/>
      <c r="AO381" s="14"/>
      <c r="AP381" s="5"/>
      <c r="AQ381" s="5"/>
      <c r="AS381" s="5"/>
      <c r="AV381" s="5"/>
      <c r="AW381" s="5"/>
      <c r="AX381" s="5"/>
      <c r="BA381" s="5"/>
      <c r="BB381" s="5"/>
      <c r="BD381" s="5"/>
      <c r="BE381" s="5"/>
      <c r="BG381" s="5"/>
      <c r="BL381" s="5"/>
      <c r="BX381" s="14"/>
      <c r="CG381" s="5"/>
      <c r="CI381" s="5"/>
    </row>
    <row r="382" spans="1:87" x14ac:dyDescent="0.3">
      <c r="A382" s="8"/>
      <c r="B382" s="8"/>
      <c r="D382" s="4"/>
      <c r="F382" s="4"/>
      <c r="G382" s="4"/>
      <c r="H382" s="18"/>
      <c r="I382" s="18"/>
      <c r="J382" s="18"/>
      <c r="K382" s="18"/>
      <c r="L382" s="18"/>
      <c r="M382" s="111"/>
      <c r="N382" s="4"/>
      <c r="O382" s="4"/>
      <c r="P382" s="43"/>
      <c r="Q382" s="8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14"/>
      <c r="AG382" s="5"/>
      <c r="AJ382" s="5"/>
      <c r="AK382" s="5"/>
      <c r="AO382" s="14"/>
      <c r="AP382" s="5"/>
      <c r="AQ382" s="5"/>
      <c r="AS382" s="5"/>
      <c r="AV382" s="5"/>
      <c r="AW382" s="5"/>
      <c r="AX382" s="5"/>
      <c r="BA382" s="5"/>
      <c r="BB382" s="5"/>
      <c r="BD382" s="5"/>
      <c r="BE382" s="5"/>
      <c r="BG382" s="5"/>
      <c r="BL382" s="5"/>
      <c r="BX382" s="14"/>
      <c r="CG382" s="5"/>
      <c r="CI382" s="5"/>
    </row>
    <row r="383" spans="1:87" x14ac:dyDescent="0.3">
      <c r="A383" s="8"/>
      <c r="B383" s="8"/>
      <c r="D383" s="4"/>
      <c r="F383" s="4"/>
      <c r="G383" s="4"/>
      <c r="H383" s="18"/>
      <c r="I383" s="18"/>
      <c r="J383" s="18"/>
      <c r="K383" s="18"/>
      <c r="L383" s="18"/>
      <c r="M383" s="111"/>
      <c r="N383" s="4"/>
      <c r="O383" s="4"/>
      <c r="P383" s="43"/>
      <c r="Q383" s="8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14"/>
      <c r="AG383" s="5"/>
      <c r="AJ383" s="5"/>
      <c r="AK383" s="5"/>
      <c r="AO383" s="14"/>
      <c r="AP383" s="5"/>
      <c r="AQ383" s="5"/>
      <c r="AS383" s="5"/>
      <c r="AV383" s="5"/>
      <c r="AW383" s="5"/>
      <c r="AX383" s="5"/>
      <c r="BA383" s="5"/>
      <c r="BB383" s="5"/>
      <c r="BD383" s="5"/>
      <c r="BE383" s="5"/>
      <c r="BG383" s="5"/>
      <c r="BL383" s="5"/>
      <c r="BX383" s="14"/>
      <c r="CG383" s="5"/>
      <c r="CI383" s="5"/>
    </row>
    <row r="384" spans="1:87" x14ac:dyDescent="0.3">
      <c r="A384" s="8"/>
      <c r="B384" s="8"/>
      <c r="D384" s="4"/>
      <c r="F384" s="4"/>
      <c r="G384" s="4"/>
      <c r="H384" s="18"/>
      <c r="I384" s="18"/>
      <c r="J384" s="18"/>
      <c r="K384" s="18"/>
      <c r="L384" s="18"/>
      <c r="M384" s="111"/>
      <c r="N384" s="4"/>
      <c r="O384" s="4"/>
      <c r="P384" s="43"/>
      <c r="Q384" s="8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14"/>
      <c r="AG384" s="5"/>
      <c r="AJ384" s="5"/>
      <c r="AK384" s="5"/>
      <c r="AO384" s="14"/>
      <c r="AP384" s="5"/>
      <c r="AQ384" s="5"/>
      <c r="AS384" s="5"/>
      <c r="AV384" s="5"/>
      <c r="AW384" s="5"/>
      <c r="AX384" s="5"/>
      <c r="BA384" s="5"/>
      <c r="BB384" s="5"/>
      <c r="BD384" s="5"/>
      <c r="BE384" s="5"/>
      <c r="BG384" s="5"/>
      <c r="BL384" s="5"/>
      <c r="BX384" s="14"/>
      <c r="CG384" s="5"/>
      <c r="CI384" s="5"/>
    </row>
    <row r="385" spans="1:87" x14ac:dyDescent="0.3">
      <c r="A385" s="8"/>
      <c r="B385" s="8"/>
      <c r="D385" s="4"/>
      <c r="F385" s="4"/>
      <c r="G385" s="4"/>
      <c r="H385" s="18"/>
      <c r="I385" s="18"/>
      <c r="J385" s="18"/>
      <c r="K385" s="18"/>
      <c r="L385" s="18"/>
      <c r="M385" s="111"/>
      <c r="N385" s="4"/>
      <c r="O385" s="4"/>
      <c r="P385" s="43"/>
      <c r="Q385" s="8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14"/>
      <c r="AG385" s="5"/>
      <c r="AJ385" s="5"/>
      <c r="AK385" s="5"/>
      <c r="AO385" s="14"/>
      <c r="AP385" s="5"/>
      <c r="AQ385" s="5"/>
      <c r="AS385" s="5"/>
      <c r="AV385" s="5"/>
      <c r="AW385" s="5"/>
      <c r="AX385" s="5"/>
      <c r="BA385" s="5"/>
      <c r="BB385" s="5"/>
      <c r="BD385" s="5"/>
      <c r="BE385" s="5"/>
      <c r="BG385" s="5"/>
      <c r="BL385" s="5"/>
      <c r="BX385" s="14"/>
      <c r="CG385" s="5"/>
      <c r="CI385" s="5"/>
    </row>
    <row r="386" spans="1:87" x14ac:dyDescent="0.3">
      <c r="A386" s="8"/>
      <c r="B386" s="8"/>
      <c r="D386" s="4"/>
      <c r="F386" s="4"/>
      <c r="G386" s="4"/>
      <c r="H386" s="18"/>
      <c r="I386" s="18"/>
      <c r="J386" s="18"/>
      <c r="K386" s="18"/>
      <c r="L386" s="18"/>
      <c r="M386" s="111"/>
      <c r="N386" s="4"/>
      <c r="O386" s="4"/>
      <c r="P386" s="43"/>
      <c r="Q386" s="8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14"/>
      <c r="AG386" s="5"/>
      <c r="AJ386" s="5"/>
      <c r="AK386" s="5"/>
      <c r="AO386" s="14"/>
      <c r="AP386" s="5"/>
      <c r="AQ386" s="5"/>
      <c r="AS386" s="5"/>
      <c r="AV386" s="5"/>
      <c r="AW386" s="5"/>
      <c r="AX386" s="5"/>
      <c r="BA386" s="5"/>
      <c r="BB386" s="5"/>
      <c r="BD386" s="5"/>
      <c r="BE386" s="5"/>
      <c r="BG386" s="5"/>
      <c r="BL386" s="5"/>
      <c r="BX386" s="14"/>
      <c r="CG386" s="5"/>
      <c r="CI386" s="5"/>
    </row>
    <row r="387" spans="1:87" x14ac:dyDescent="0.3">
      <c r="A387" s="8"/>
      <c r="B387" s="8"/>
      <c r="D387" s="4"/>
      <c r="F387" s="4"/>
      <c r="G387" s="4"/>
      <c r="H387" s="18"/>
      <c r="I387" s="18"/>
      <c r="J387" s="18"/>
      <c r="K387" s="18"/>
      <c r="L387" s="18"/>
      <c r="M387" s="111"/>
      <c r="N387" s="4"/>
      <c r="O387" s="4"/>
      <c r="P387" s="43"/>
      <c r="Q387" s="8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14"/>
      <c r="AG387" s="5"/>
      <c r="AJ387" s="5"/>
      <c r="AK387" s="5"/>
      <c r="AO387" s="14"/>
      <c r="AP387" s="5"/>
      <c r="AQ387" s="5"/>
      <c r="AS387" s="5"/>
      <c r="AV387" s="5"/>
      <c r="AW387" s="5"/>
      <c r="AX387" s="5"/>
      <c r="BA387" s="5"/>
      <c r="BB387" s="5"/>
      <c r="BD387" s="5"/>
      <c r="BE387" s="5"/>
      <c r="BG387" s="5"/>
      <c r="BL387" s="5"/>
      <c r="BX387" s="14"/>
      <c r="CG387" s="5"/>
      <c r="CI387" s="5"/>
    </row>
    <row r="388" spans="1:87" x14ac:dyDescent="0.3">
      <c r="A388" s="8"/>
      <c r="B388" s="8"/>
      <c r="D388" s="4"/>
      <c r="F388" s="4"/>
      <c r="G388" s="4"/>
      <c r="H388" s="18"/>
      <c r="I388" s="18"/>
      <c r="J388" s="18"/>
      <c r="K388" s="18"/>
      <c r="L388" s="18"/>
      <c r="M388" s="111"/>
      <c r="N388" s="4"/>
      <c r="O388" s="4"/>
      <c r="P388" s="43"/>
      <c r="Q388" s="8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14"/>
      <c r="AG388" s="5"/>
      <c r="AJ388" s="5"/>
      <c r="AK388" s="5"/>
      <c r="AO388" s="14"/>
      <c r="AP388" s="5"/>
      <c r="AQ388" s="5"/>
      <c r="AS388" s="5"/>
      <c r="AV388" s="5"/>
      <c r="AW388" s="5"/>
      <c r="AX388" s="5"/>
      <c r="BA388" s="5"/>
      <c r="BB388" s="5"/>
      <c r="BD388" s="5"/>
      <c r="BE388" s="5"/>
      <c r="BG388" s="5"/>
      <c r="BL388" s="5"/>
      <c r="BX388" s="14"/>
      <c r="CG388" s="5"/>
      <c r="CI388" s="5"/>
    </row>
    <row r="389" spans="1:87" x14ac:dyDescent="0.3">
      <c r="A389" s="8"/>
      <c r="B389" s="8"/>
      <c r="D389" s="4"/>
      <c r="F389" s="4"/>
      <c r="G389" s="4"/>
      <c r="H389" s="18"/>
      <c r="I389" s="18"/>
      <c r="J389" s="18"/>
      <c r="K389" s="18"/>
      <c r="L389" s="18"/>
      <c r="M389" s="111"/>
      <c r="N389" s="4"/>
      <c r="O389" s="4"/>
      <c r="P389" s="43"/>
      <c r="Q389" s="8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14"/>
      <c r="AG389" s="5"/>
      <c r="AJ389" s="5"/>
      <c r="AK389" s="5"/>
      <c r="AO389" s="14"/>
      <c r="AP389" s="5"/>
      <c r="AQ389" s="5"/>
      <c r="AS389" s="5"/>
      <c r="AV389" s="5"/>
      <c r="AW389" s="5"/>
      <c r="AX389" s="5"/>
      <c r="BA389" s="5"/>
      <c r="BB389" s="5"/>
      <c r="BD389" s="5"/>
      <c r="BE389" s="5"/>
      <c r="BG389" s="5"/>
      <c r="BL389" s="5"/>
      <c r="BX389" s="14"/>
      <c r="CG389" s="5"/>
      <c r="CI389" s="5"/>
    </row>
    <row r="390" spans="1:87" x14ac:dyDescent="0.3">
      <c r="A390" s="8"/>
      <c r="B390" s="8"/>
      <c r="D390" s="4"/>
      <c r="F390" s="4"/>
      <c r="G390" s="4"/>
      <c r="H390" s="18"/>
      <c r="I390" s="18"/>
      <c r="J390" s="18"/>
      <c r="K390" s="18"/>
      <c r="L390" s="18"/>
      <c r="M390" s="111"/>
      <c r="N390" s="4"/>
      <c r="O390" s="4"/>
      <c r="P390" s="43"/>
      <c r="Q390" s="8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14"/>
      <c r="AG390" s="5"/>
      <c r="AJ390" s="5"/>
      <c r="AK390" s="5"/>
      <c r="AO390" s="14"/>
      <c r="AP390" s="5"/>
      <c r="AQ390" s="5"/>
      <c r="AS390" s="5"/>
      <c r="AV390" s="5"/>
      <c r="AW390" s="5"/>
      <c r="AX390" s="5"/>
      <c r="BA390" s="5"/>
      <c r="BB390" s="5"/>
      <c r="BD390" s="5"/>
      <c r="BE390" s="5"/>
      <c r="BG390" s="5"/>
      <c r="BL390" s="5"/>
      <c r="BX390" s="14"/>
      <c r="CG390" s="5"/>
      <c r="CI390" s="5"/>
    </row>
    <row r="391" spans="1:87" x14ac:dyDescent="0.3">
      <c r="A391" s="8"/>
      <c r="B391" s="8"/>
      <c r="D391" s="4"/>
      <c r="F391" s="4"/>
      <c r="G391" s="4"/>
      <c r="H391" s="18"/>
      <c r="I391" s="18"/>
      <c r="J391" s="18"/>
      <c r="K391" s="18"/>
      <c r="L391" s="18"/>
      <c r="M391" s="111"/>
      <c r="N391" s="4"/>
      <c r="O391" s="4"/>
      <c r="P391" s="43"/>
      <c r="Q391" s="8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14"/>
      <c r="AG391" s="5"/>
      <c r="AJ391" s="5"/>
      <c r="AK391" s="5"/>
      <c r="AO391" s="14"/>
      <c r="AP391" s="5"/>
      <c r="AQ391" s="5"/>
      <c r="AS391" s="5"/>
      <c r="AV391" s="5"/>
      <c r="AW391" s="5"/>
      <c r="AX391" s="5"/>
      <c r="BA391" s="5"/>
      <c r="BB391" s="5"/>
      <c r="BD391" s="5"/>
      <c r="BE391" s="5"/>
      <c r="BG391" s="5"/>
      <c r="BL391" s="5"/>
      <c r="BX391" s="14"/>
      <c r="CG391" s="5"/>
      <c r="CI391" s="5"/>
    </row>
    <row r="392" spans="1:87" x14ac:dyDescent="0.3">
      <c r="A392" s="8"/>
      <c r="B392" s="8"/>
      <c r="D392" s="4"/>
      <c r="F392" s="4"/>
      <c r="G392" s="4"/>
      <c r="H392" s="18"/>
      <c r="I392" s="18"/>
      <c r="J392" s="18"/>
      <c r="K392" s="18"/>
      <c r="L392" s="18"/>
      <c r="M392" s="111"/>
      <c r="N392" s="4"/>
      <c r="O392" s="4"/>
      <c r="P392" s="43"/>
      <c r="Q392" s="8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14"/>
      <c r="AG392" s="5"/>
      <c r="AJ392" s="5"/>
      <c r="AK392" s="5"/>
      <c r="AO392" s="14"/>
      <c r="AP392" s="5"/>
      <c r="AQ392" s="5"/>
      <c r="AS392" s="5"/>
      <c r="AV392" s="5"/>
      <c r="AW392" s="5"/>
      <c r="AX392" s="5"/>
      <c r="BA392" s="5"/>
      <c r="BB392" s="5"/>
      <c r="BD392" s="5"/>
      <c r="BE392" s="5"/>
      <c r="BG392" s="5"/>
      <c r="BL392" s="5"/>
      <c r="BX392" s="14"/>
      <c r="CG392" s="5"/>
      <c r="CI392" s="5"/>
    </row>
    <row r="393" spans="1:87" x14ac:dyDescent="0.3">
      <c r="A393" s="8"/>
      <c r="B393" s="8"/>
      <c r="D393" s="4"/>
      <c r="F393" s="4"/>
      <c r="G393" s="4"/>
      <c r="H393" s="18"/>
      <c r="I393" s="18"/>
      <c r="J393" s="18"/>
      <c r="K393" s="18"/>
      <c r="L393" s="18"/>
      <c r="M393" s="111"/>
      <c r="N393" s="4"/>
      <c r="O393" s="4"/>
      <c r="P393" s="43"/>
      <c r="Q393" s="8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14"/>
      <c r="AG393" s="5"/>
      <c r="AJ393" s="5"/>
      <c r="AK393" s="5"/>
      <c r="AO393" s="14"/>
      <c r="AP393" s="5"/>
      <c r="AQ393" s="5"/>
      <c r="AS393" s="5"/>
      <c r="AV393" s="5"/>
      <c r="AW393" s="5"/>
      <c r="AX393" s="5"/>
      <c r="BA393" s="5"/>
      <c r="BB393" s="5"/>
      <c r="BD393" s="5"/>
      <c r="BE393" s="5"/>
      <c r="BG393" s="5"/>
      <c r="BL393" s="5"/>
      <c r="BX393" s="14"/>
      <c r="CG393" s="5"/>
      <c r="CI393" s="5"/>
    </row>
    <row r="394" spans="1:87" x14ac:dyDescent="0.3">
      <c r="A394" s="8"/>
      <c r="B394" s="8"/>
      <c r="D394" s="4"/>
      <c r="F394" s="4"/>
      <c r="G394" s="4"/>
      <c r="H394" s="18"/>
      <c r="I394" s="18"/>
      <c r="J394" s="18"/>
      <c r="K394" s="18"/>
      <c r="L394" s="18"/>
      <c r="M394" s="111"/>
      <c r="N394" s="4"/>
      <c r="O394" s="4"/>
      <c r="P394" s="43"/>
      <c r="Q394" s="8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14"/>
      <c r="AG394" s="5"/>
      <c r="AJ394" s="5"/>
      <c r="AK394" s="5"/>
      <c r="AO394" s="14"/>
      <c r="AP394" s="5"/>
      <c r="AQ394" s="5"/>
      <c r="AS394" s="5"/>
      <c r="AV394" s="5"/>
      <c r="AW394" s="5"/>
      <c r="AX394" s="5"/>
      <c r="BA394" s="5"/>
      <c r="BB394" s="5"/>
      <c r="BD394" s="5"/>
      <c r="BE394" s="5"/>
      <c r="BG394" s="5"/>
      <c r="BL394" s="5"/>
      <c r="BX394" s="14"/>
      <c r="CG394" s="5"/>
      <c r="CI394" s="5"/>
    </row>
    <row r="395" spans="1:87" x14ac:dyDescent="0.3">
      <c r="A395" s="8"/>
      <c r="B395" s="8"/>
      <c r="D395" s="4"/>
      <c r="F395" s="4"/>
      <c r="G395" s="4"/>
      <c r="H395" s="18"/>
      <c r="I395" s="18"/>
      <c r="J395" s="18"/>
      <c r="K395" s="18"/>
      <c r="L395" s="18"/>
      <c r="M395" s="111"/>
      <c r="N395" s="4"/>
      <c r="O395" s="4"/>
      <c r="P395" s="43"/>
      <c r="Q395" s="8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14"/>
      <c r="AG395" s="5"/>
      <c r="AJ395" s="5"/>
      <c r="AK395" s="5"/>
      <c r="AO395" s="14"/>
      <c r="AP395" s="5"/>
      <c r="AQ395" s="5"/>
      <c r="AS395" s="5"/>
      <c r="AV395" s="5"/>
      <c r="AW395" s="5"/>
      <c r="AX395" s="5"/>
      <c r="BA395" s="5"/>
      <c r="BB395" s="5"/>
      <c r="BD395" s="5"/>
      <c r="BE395" s="5"/>
      <c r="BG395" s="5"/>
      <c r="BL395" s="5"/>
      <c r="BX395" s="14"/>
      <c r="CG395" s="5"/>
      <c r="CI395" s="5"/>
    </row>
    <row r="396" spans="1:87" x14ac:dyDescent="0.3">
      <c r="A396" s="8"/>
      <c r="B396" s="8"/>
      <c r="D396" s="4"/>
      <c r="F396" s="4"/>
      <c r="G396" s="4"/>
      <c r="H396" s="18"/>
      <c r="I396" s="18"/>
      <c r="J396" s="18"/>
      <c r="K396" s="18"/>
      <c r="L396" s="18"/>
      <c r="M396" s="111"/>
      <c r="N396" s="4"/>
      <c r="O396" s="4"/>
      <c r="P396" s="43"/>
      <c r="Q396" s="8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14"/>
      <c r="AG396" s="5"/>
      <c r="AJ396" s="5"/>
      <c r="AK396" s="5"/>
      <c r="AO396" s="14"/>
      <c r="AP396" s="5"/>
      <c r="AQ396" s="5"/>
      <c r="AS396" s="5"/>
      <c r="AV396" s="5"/>
      <c r="AW396" s="5"/>
      <c r="AX396" s="5"/>
      <c r="BA396" s="5"/>
      <c r="BB396" s="5"/>
      <c r="BD396" s="5"/>
      <c r="BE396" s="5"/>
      <c r="BG396" s="5"/>
      <c r="BL396" s="5"/>
      <c r="BX396" s="14"/>
      <c r="CG396" s="5"/>
      <c r="CI396" s="5"/>
    </row>
    <row r="397" spans="1:87" x14ac:dyDescent="0.3">
      <c r="A397" s="8"/>
      <c r="B397" s="8"/>
      <c r="D397" s="4"/>
      <c r="F397" s="4"/>
      <c r="G397" s="4"/>
      <c r="H397" s="18"/>
      <c r="I397" s="18"/>
      <c r="J397" s="18"/>
      <c r="K397" s="18"/>
      <c r="L397" s="18"/>
      <c r="M397" s="111"/>
      <c r="N397" s="4"/>
      <c r="O397" s="4"/>
      <c r="P397" s="43"/>
      <c r="Q397" s="8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14"/>
      <c r="AG397" s="5"/>
      <c r="AJ397" s="5"/>
      <c r="AK397" s="5"/>
      <c r="AO397" s="14"/>
      <c r="AP397" s="5"/>
      <c r="AQ397" s="5"/>
      <c r="AS397" s="5"/>
      <c r="AV397" s="5"/>
      <c r="AW397" s="5"/>
      <c r="AX397" s="5"/>
      <c r="BA397" s="5"/>
      <c r="BB397" s="5"/>
      <c r="BD397" s="5"/>
      <c r="BE397" s="5"/>
      <c r="BG397" s="5"/>
      <c r="BL397" s="5"/>
      <c r="BX397" s="14"/>
      <c r="CG397" s="5"/>
      <c r="CI397" s="5"/>
    </row>
    <row r="398" spans="1:87" x14ac:dyDescent="0.3">
      <c r="A398" s="8"/>
      <c r="B398" s="8"/>
      <c r="D398" s="4"/>
      <c r="F398" s="4"/>
      <c r="G398" s="4"/>
      <c r="H398" s="18"/>
      <c r="I398" s="18"/>
      <c r="J398" s="18"/>
      <c r="K398" s="18"/>
      <c r="L398" s="18"/>
      <c r="M398" s="111"/>
      <c r="N398" s="4"/>
      <c r="O398" s="4"/>
      <c r="P398" s="43"/>
      <c r="Q398" s="8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14"/>
      <c r="AG398" s="5"/>
      <c r="AJ398" s="5"/>
      <c r="AK398" s="5"/>
      <c r="AO398" s="14"/>
      <c r="AP398" s="5"/>
      <c r="AQ398" s="5"/>
      <c r="AS398" s="5"/>
      <c r="AV398" s="5"/>
      <c r="AW398" s="5"/>
      <c r="AX398" s="5"/>
      <c r="BA398" s="5"/>
      <c r="BB398" s="5"/>
      <c r="BD398" s="5"/>
      <c r="BE398" s="5"/>
      <c r="BG398" s="5"/>
      <c r="BL398" s="5"/>
      <c r="BX398" s="14"/>
      <c r="CG398" s="5"/>
      <c r="CI398" s="5"/>
    </row>
    <row r="399" spans="1:87" x14ac:dyDescent="0.3">
      <c r="A399" s="8"/>
      <c r="B399" s="8"/>
      <c r="D399" s="4"/>
      <c r="F399" s="4"/>
      <c r="G399" s="4"/>
      <c r="H399" s="18"/>
      <c r="I399" s="18"/>
      <c r="J399" s="18"/>
      <c r="K399" s="18"/>
      <c r="L399" s="18"/>
      <c r="M399" s="111"/>
      <c r="N399" s="4"/>
      <c r="O399" s="4"/>
      <c r="P399" s="43"/>
      <c r="Q399" s="8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14"/>
      <c r="AG399" s="5"/>
      <c r="AJ399" s="5"/>
      <c r="AK399" s="5"/>
      <c r="AO399" s="14"/>
      <c r="AP399" s="5"/>
      <c r="AQ399" s="5"/>
      <c r="AS399" s="5"/>
      <c r="AV399" s="5"/>
      <c r="AW399" s="5"/>
      <c r="AX399" s="5"/>
      <c r="BA399" s="5"/>
      <c r="BB399" s="5"/>
      <c r="BD399" s="5"/>
      <c r="BE399" s="5"/>
      <c r="BG399" s="5"/>
      <c r="BL399" s="5"/>
      <c r="BX399" s="14"/>
      <c r="CG399" s="5"/>
      <c r="CI399" s="5"/>
    </row>
    <row r="400" spans="1:87" x14ac:dyDescent="0.3">
      <c r="A400" s="8"/>
      <c r="B400" s="8"/>
      <c r="D400" s="4"/>
      <c r="F400" s="4"/>
      <c r="G400" s="4"/>
      <c r="H400" s="18"/>
      <c r="I400" s="18"/>
      <c r="J400" s="18"/>
      <c r="K400" s="18"/>
      <c r="L400" s="18"/>
      <c r="M400" s="111"/>
      <c r="N400" s="4"/>
      <c r="O400" s="4"/>
      <c r="P400" s="43"/>
      <c r="Q400" s="8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14"/>
      <c r="AG400" s="5"/>
      <c r="AJ400" s="5"/>
      <c r="AK400" s="5"/>
      <c r="AO400" s="14"/>
      <c r="AP400" s="5"/>
      <c r="AQ400" s="5"/>
      <c r="AS400" s="5"/>
      <c r="AV400" s="5"/>
      <c r="AW400" s="5"/>
      <c r="AX400" s="5"/>
      <c r="BA400" s="5"/>
      <c r="BB400" s="5"/>
      <c r="BD400" s="5"/>
      <c r="BE400" s="5"/>
      <c r="BG400" s="5"/>
      <c r="BL400" s="5"/>
      <c r="BX400" s="14"/>
      <c r="CG400" s="5"/>
      <c r="CI400" s="5"/>
    </row>
    <row r="401" spans="1:87" x14ac:dyDescent="0.3">
      <c r="A401" s="8"/>
      <c r="B401" s="8"/>
      <c r="D401" s="4"/>
      <c r="F401" s="4"/>
      <c r="G401" s="4"/>
      <c r="H401" s="18"/>
      <c r="I401" s="18"/>
      <c r="J401" s="18"/>
      <c r="K401" s="18"/>
      <c r="L401" s="18"/>
      <c r="M401" s="111"/>
      <c r="N401" s="4"/>
      <c r="O401" s="4"/>
      <c r="P401" s="43"/>
      <c r="Q401" s="8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14"/>
      <c r="AG401" s="5"/>
      <c r="AJ401" s="5"/>
      <c r="AK401" s="5"/>
      <c r="AO401" s="14"/>
      <c r="AP401" s="5"/>
      <c r="AQ401" s="5"/>
      <c r="AS401" s="5"/>
      <c r="AV401" s="5"/>
      <c r="AW401" s="5"/>
      <c r="AX401" s="5"/>
      <c r="BA401" s="5"/>
      <c r="BB401" s="5"/>
      <c r="BD401" s="5"/>
      <c r="BE401" s="5"/>
      <c r="BG401" s="5"/>
      <c r="BL401" s="5"/>
      <c r="BX401" s="14"/>
      <c r="CG401" s="5"/>
      <c r="CI401" s="5"/>
    </row>
    <row r="402" spans="1:87" x14ac:dyDescent="0.3">
      <c r="A402" s="8"/>
      <c r="B402" s="8"/>
      <c r="D402" s="4"/>
      <c r="F402" s="4"/>
      <c r="G402" s="4"/>
      <c r="H402" s="18"/>
      <c r="I402" s="18"/>
      <c r="J402" s="18"/>
      <c r="K402" s="18"/>
      <c r="L402" s="18"/>
      <c r="M402" s="111"/>
      <c r="N402" s="4"/>
      <c r="O402" s="4"/>
      <c r="P402" s="43"/>
      <c r="Q402" s="8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14"/>
      <c r="AG402" s="5"/>
      <c r="AJ402" s="5"/>
      <c r="AK402" s="5"/>
      <c r="AO402" s="14"/>
      <c r="AP402" s="5"/>
      <c r="AQ402" s="5"/>
      <c r="AS402" s="5"/>
      <c r="AV402" s="5"/>
      <c r="AW402" s="5"/>
      <c r="AX402" s="5"/>
      <c r="BA402" s="5"/>
      <c r="BB402" s="5"/>
      <c r="BD402" s="5"/>
      <c r="BE402" s="5"/>
      <c r="BG402" s="5"/>
      <c r="BL402" s="5"/>
      <c r="BX402" s="14"/>
      <c r="CG402" s="5"/>
      <c r="CI402" s="5"/>
    </row>
    <row r="403" spans="1:87" x14ac:dyDescent="0.3">
      <c r="A403" s="8"/>
      <c r="B403" s="8"/>
      <c r="D403" s="4"/>
      <c r="F403" s="4"/>
      <c r="G403" s="4"/>
      <c r="H403" s="18"/>
      <c r="I403" s="18"/>
      <c r="J403" s="18"/>
      <c r="K403" s="18"/>
      <c r="L403" s="18"/>
      <c r="M403" s="111"/>
      <c r="N403" s="4"/>
      <c r="O403" s="4"/>
      <c r="P403" s="43"/>
      <c r="Q403" s="8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14"/>
      <c r="AG403" s="5"/>
      <c r="AJ403" s="5"/>
      <c r="AK403" s="5"/>
      <c r="AO403" s="14"/>
      <c r="AP403" s="5"/>
      <c r="AQ403" s="5"/>
      <c r="AS403" s="5"/>
      <c r="AV403" s="5"/>
      <c r="AW403" s="5"/>
      <c r="AX403" s="5"/>
      <c r="BA403" s="5"/>
      <c r="BB403" s="5"/>
      <c r="BD403" s="5"/>
      <c r="BE403" s="5"/>
      <c r="BG403" s="5"/>
      <c r="BL403" s="5"/>
      <c r="BX403" s="14"/>
      <c r="CG403" s="5"/>
      <c r="CI403" s="5"/>
    </row>
    <row r="404" spans="1:87" x14ac:dyDescent="0.3">
      <c r="A404" s="8"/>
      <c r="B404" s="8"/>
      <c r="D404" s="4"/>
      <c r="F404" s="4"/>
      <c r="G404" s="4"/>
      <c r="H404" s="18"/>
      <c r="I404" s="18"/>
      <c r="J404" s="18"/>
      <c r="K404" s="18"/>
      <c r="L404" s="18"/>
      <c r="M404" s="111"/>
      <c r="N404" s="4"/>
      <c r="O404" s="4"/>
      <c r="P404" s="43"/>
      <c r="Q404" s="8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14"/>
      <c r="AG404" s="5"/>
      <c r="AJ404" s="5"/>
      <c r="AK404" s="5"/>
      <c r="AO404" s="14"/>
      <c r="AP404" s="5"/>
      <c r="AQ404" s="5"/>
      <c r="AS404" s="5"/>
      <c r="AV404" s="5"/>
      <c r="AW404" s="5"/>
      <c r="AX404" s="5"/>
      <c r="BA404" s="5"/>
      <c r="BB404" s="5"/>
      <c r="BD404" s="5"/>
      <c r="BE404" s="5"/>
      <c r="BG404" s="5"/>
      <c r="BL404" s="5"/>
      <c r="BX404" s="14"/>
      <c r="CG404" s="5"/>
      <c r="CI404" s="5"/>
    </row>
    <row r="405" spans="1:87" x14ac:dyDescent="0.3">
      <c r="A405" s="8"/>
      <c r="B405" s="8"/>
      <c r="D405" s="4"/>
      <c r="F405" s="4"/>
      <c r="G405" s="4"/>
      <c r="H405" s="18"/>
      <c r="I405" s="18"/>
      <c r="J405" s="18"/>
      <c r="K405" s="18"/>
      <c r="L405" s="18"/>
      <c r="M405" s="111"/>
      <c r="N405" s="4"/>
      <c r="O405" s="4"/>
      <c r="P405" s="43"/>
      <c r="Q405" s="8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14"/>
      <c r="AG405" s="5"/>
      <c r="AJ405" s="5"/>
      <c r="AK405" s="5"/>
      <c r="AO405" s="14"/>
      <c r="AP405" s="5"/>
      <c r="AQ405" s="5"/>
      <c r="AS405" s="5"/>
      <c r="AV405" s="5"/>
      <c r="AW405" s="5"/>
      <c r="AX405" s="5"/>
      <c r="BA405" s="5"/>
      <c r="BB405" s="5"/>
      <c r="BD405" s="5"/>
      <c r="BE405" s="5"/>
      <c r="BG405" s="5"/>
      <c r="BL405" s="5"/>
      <c r="BX405" s="14"/>
      <c r="CG405" s="5"/>
      <c r="CI405" s="5"/>
    </row>
    <row r="406" spans="1:87" x14ac:dyDescent="0.3">
      <c r="A406" s="8"/>
      <c r="B406" s="8"/>
      <c r="D406" s="4"/>
      <c r="F406" s="4"/>
      <c r="G406" s="4"/>
      <c r="H406" s="18"/>
      <c r="I406" s="18"/>
      <c r="J406" s="18"/>
      <c r="K406" s="18"/>
      <c r="L406" s="18"/>
      <c r="M406" s="111"/>
      <c r="N406" s="4"/>
      <c r="O406" s="4"/>
      <c r="P406" s="43"/>
      <c r="Q406" s="8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14"/>
      <c r="AG406" s="5"/>
      <c r="AJ406" s="5"/>
      <c r="AK406" s="5"/>
      <c r="AO406" s="14"/>
      <c r="AP406" s="5"/>
      <c r="AQ406" s="5"/>
      <c r="AS406" s="5"/>
      <c r="AV406" s="5"/>
      <c r="AW406" s="5"/>
      <c r="AX406" s="5"/>
      <c r="BA406" s="5"/>
      <c r="BB406" s="5"/>
      <c r="BD406" s="5"/>
      <c r="BE406" s="5"/>
      <c r="BG406" s="5"/>
      <c r="BL406" s="5"/>
      <c r="BX406" s="14"/>
      <c r="CG406" s="5"/>
      <c r="CI406" s="5"/>
    </row>
    <row r="407" spans="1:87" x14ac:dyDescent="0.3">
      <c r="A407" s="8"/>
      <c r="B407" s="8"/>
      <c r="D407" s="4"/>
      <c r="F407" s="4"/>
      <c r="G407" s="4"/>
      <c r="H407" s="18"/>
      <c r="I407" s="18"/>
      <c r="J407" s="18"/>
      <c r="K407" s="18"/>
      <c r="L407" s="18"/>
      <c r="M407" s="111"/>
      <c r="N407" s="4"/>
      <c r="O407" s="4"/>
      <c r="P407" s="43"/>
      <c r="Q407" s="8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14"/>
      <c r="AG407" s="5"/>
      <c r="AJ407" s="5"/>
      <c r="AK407" s="5"/>
      <c r="AO407" s="14"/>
      <c r="AP407" s="5"/>
      <c r="AQ407" s="5"/>
      <c r="AS407" s="5"/>
      <c r="AV407" s="5"/>
      <c r="AW407" s="5"/>
      <c r="AX407" s="5"/>
      <c r="BA407" s="5"/>
      <c r="BB407" s="5"/>
      <c r="BD407" s="5"/>
      <c r="BE407" s="5"/>
      <c r="BG407" s="5"/>
      <c r="BL407" s="5"/>
      <c r="BX407" s="14"/>
      <c r="CG407" s="5"/>
      <c r="CI407" s="5"/>
    </row>
    <row r="408" spans="1:87" x14ac:dyDescent="0.3">
      <c r="A408" s="8"/>
      <c r="B408" s="8"/>
      <c r="D408" s="4"/>
      <c r="F408" s="4"/>
      <c r="G408" s="4"/>
      <c r="H408" s="18"/>
      <c r="I408" s="18"/>
      <c r="J408" s="18"/>
      <c r="K408" s="18"/>
      <c r="L408" s="18"/>
      <c r="M408" s="111"/>
      <c r="N408" s="4"/>
      <c r="O408" s="4"/>
      <c r="P408" s="43"/>
      <c r="Q408" s="8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14"/>
      <c r="AG408" s="5"/>
      <c r="AJ408" s="5"/>
      <c r="AK408" s="5"/>
      <c r="AO408" s="14"/>
      <c r="AP408" s="5"/>
      <c r="AQ408" s="5"/>
      <c r="AS408" s="5"/>
      <c r="AV408" s="5"/>
      <c r="AW408" s="5"/>
      <c r="AX408" s="5"/>
      <c r="BA408" s="5"/>
      <c r="BB408" s="5"/>
      <c r="BD408" s="5"/>
      <c r="BE408" s="5"/>
      <c r="BG408" s="5"/>
      <c r="BL408" s="5"/>
      <c r="BX408" s="14"/>
      <c r="CG408" s="5"/>
      <c r="CI408" s="5"/>
    </row>
    <row r="409" spans="1:87" x14ac:dyDescent="0.3">
      <c r="A409" s="8"/>
      <c r="B409" s="8"/>
      <c r="D409" s="4"/>
      <c r="F409" s="4"/>
      <c r="G409" s="4"/>
      <c r="H409" s="18"/>
      <c r="I409" s="18"/>
      <c r="J409" s="18"/>
      <c r="K409" s="18"/>
      <c r="L409" s="18"/>
      <c r="M409" s="111"/>
      <c r="N409" s="4"/>
      <c r="O409" s="4"/>
      <c r="P409" s="43"/>
      <c r="Q409" s="8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14"/>
      <c r="AG409" s="5"/>
      <c r="AJ409" s="5"/>
      <c r="AK409" s="5"/>
      <c r="AO409" s="14"/>
      <c r="AP409" s="5"/>
      <c r="AQ409" s="5"/>
      <c r="AS409" s="5"/>
      <c r="AV409" s="5"/>
      <c r="AW409" s="5"/>
      <c r="AX409" s="5"/>
      <c r="BA409" s="5"/>
      <c r="BB409" s="5"/>
      <c r="BD409" s="5"/>
      <c r="BE409" s="5"/>
      <c r="BG409" s="5"/>
      <c r="BL409" s="5"/>
      <c r="BX409" s="14"/>
      <c r="CG409" s="5"/>
      <c r="CI409" s="5"/>
    </row>
    <row r="410" spans="1:87" x14ac:dyDescent="0.3">
      <c r="A410" s="8"/>
      <c r="B410" s="8"/>
      <c r="D410" s="4"/>
      <c r="F410" s="4"/>
      <c r="G410" s="4"/>
      <c r="H410" s="18"/>
      <c r="I410" s="18"/>
      <c r="J410" s="18"/>
      <c r="K410" s="18"/>
      <c r="L410" s="18"/>
      <c r="M410" s="111"/>
      <c r="N410" s="4"/>
      <c r="O410" s="4"/>
      <c r="P410" s="43"/>
      <c r="Q410" s="8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14"/>
      <c r="AG410" s="5"/>
      <c r="AJ410" s="5"/>
      <c r="AK410" s="5"/>
      <c r="AO410" s="14"/>
      <c r="AP410" s="5"/>
      <c r="AQ410" s="5"/>
      <c r="AS410" s="5"/>
      <c r="AV410" s="5"/>
      <c r="AW410" s="5"/>
      <c r="AX410" s="5"/>
      <c r="BA410" s="5"/>
      <c r="BB410" s="5"/>
      <c r="BD410" s="5"/>
      <c r="BE410" s="5"/>
      <c r="BG410" s="5"/>
      <c r="BL410" s="5"/>
      <c r="BX410" s="14"/>
      <c r="CG410" s="5"/>
      <c r="CI410" s="5"/>
    </row>
    <row r="411" spans="1:87" x14ac:dyDescent="0.3">
      <c r="A411" s="8"/>
      <c r="B411" s="8"/>
      <c r="D411" s="4"/>
      <c r="F411" s="4"/>
      <c r="G411" s="4"/>
      <c r="H411" s="18"/>
      <c r="I411" s="18"/>
      <c r="J411" s="18"/>
      <c r="K411" s="18"/>
      <c r="L411" s="18"/>
      <c r="M411" s="111"/>
      <c r="N411" s="4"/>
      <c r="O411" s="4"/>
      <c r="P411" s="43"/>
      <c r="Q411" s="8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14"/>
      <c r="AG411" s="5"/>
      <c r="AJ411" s="5"/>
      <c r="AK411" s="5"/>
      <c r="AO411" s="14"/>
      <c r="AP411" s="5"/>
      <c r="AQ411" s="5"/>
      <c r="AS411" s="5"/>
      <c r="AV411" s="5"/>
      <c r="AW411" s="5"/>
      <c r="AX411" s="5"/>
      <c r="BA411" s="5"/>
      <c r="BB411" s="5"/>
      <c r="BD411" s="5"/>
      <c r="BE411" s="5"/>
      <c r="BG411" s="5"/>
      <c r="BL411" s="5"/>
      <c r="BX411" s="14"/>
      <c r="CG411" s="5"/>
      <c r="CI411" s="5"/>
    </row>
    <row r="412" spans="1:87" x14ac:dyDescent="0.3">
      <c r="A412" s="8"/>
      <c r="B412" s="8"/>
      <c r="D412" s="4"/>
      <c r="F412" s="4"/>
      <c r="G412" s="4"/>
      <c r="H412" s="18"/>
      <c r="I412" s="18"/>
      <c r="J412" s="18"/>
      <c r="K412" s="18"/>
      <c r="L412" s="18"/>
      <c r="M412" s="111"/>
      <c r="N412" s="4"/>
      <c r="O412" s="4"/>
      <c r="P412" s="43"/>
      <c r="Q412" s="8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14"/>
      <c r="AG412" s="5"/>
      <c r="AJ412" s="5"/>
      <c r="AK412" s="5"/>
      <c r="AO412" s="14"/>
      <c r="AP412" s="5"/>
      <c r="AQ412" s="5"/>
      <c r="AS412" s="5"/>
      <c r="AV412" s="5"/>
      <c r="AW412" s="5"/>
      <c r="AX412" s="5"/>
      <c r="BA412" s="5"/>
      <c r="BB412" s="5"/>
      <c r="BD412" s="5"/>
      <c r="BE412" s="5"/>
      <c r="BG412" s="5"/>
      <c r="BL412" s="5"/>
      <c r="BX412" s="14"/>
      <c r="CG412" s="5"/>
      <c r="CI412" s="5"/>
    </row>
    <row r="413" spans="1:87" x14ac:dyDescent="0.3">
      <c r="A413" s="8"/>
      <c r="B413" s="8"/>
      <c r="D413" s="4"/>
      <c r="F413" s="4"/>
      <c r="G413" s="4"/>
      <c r="H413" s="18"/>
      <c r="I413" s="18"/>
      <c r="J413" s="18"/>
      <c r="K413" s="18"/>
      <c r="L413" s="18"/>
      <c r="M413" s="111"/>
      <c r="N413" s="4"/>
      <c r="O413" s="4"/>
      <c r="P413" s="43"/>
      <c r="Q413" s="8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14"/>
      <c r="AG413" s="5"/>
      <c r="AJ413" s="5"/>
      <c r="AK413" s="5"/>
      <c r="AO413" s="14"/>
      <c r="AP413" s="5"/>
      <c r="AQ413" s="5"/>
      <c r="AS413" s="5"/>
      <c r="AV413" s="5"/>
      <c r="AW413" s="5"/>
      <c r="AX413" s="5"/>
      <c r="BA413" s="5"/>
      <c r="BB413" s="5"/>
      <c r="BD413" s="5"/>
      <c r="BE413" s="5"/>
      <c r="BG413" s="5"/>
      <c r="BL413" s="5"/>
      <c r="BX413" s="14"/>
      <c r="CG413" s="5"/>
      <c r="CI413" s="5"/>
    </row>
    <row r="414" spans="1:87" x14ac:dyDescent="0.3">
      <c r="A414" s="8"/>
      <c r="B414" s="8"/>
      <c r="D414" s="4"/>
      <c r="F414" s="4"/>
      <c r="G414" s="4"/>
      <c r="H414" s="18"/>
      <c r="I414" s="18"/>
      <c r="J414" s="18"/>
      <c r="K414" s="18"/>
      <c r="L414" s="18"/>
      <c r="M414" s="111"/>
      <c r="N414" s="4"/>
      <c r="O414" s="4"/>
      <c r="P414" s="43"/>
      <c r="Q414" s="8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14"/>
      <c r="AG414" s="5"/>
      <c r="AJ414" s="5"/>
      <c r="AK414" s="5"/>
      <c r="AO414" s="14"/>
      <c r="AP414" s="5"/>
      <c r="AQ414" s="5"/>
      <c r="AS414" s="5"/>
      <c r="AV414" s="5"/>
      <c r="AW414" s="5"/>
      <c r="AX414" s="5"/>
      <c r="BA414" s="5"/>
      <c r="BB414" s="5"/>
      <c r="BD414" s="5"/>
      <c r="BE414" s="5"/>
      <c r="BG414" s="5"/>
      <c r="BL414" s="5"/>
      <c r="BX414" s="14"/>
      <c r="CG414" s="5"/>
      <c r="CI414" s="5"/>
    </row>
    <row r="415" spans="1:87" x14ac:dyDescent="0.3">
      <c r="A415" s="8"/>
      <c r="B415" s="8"/>
      <c r="D415" s="4"/>
      <c r="F415" s="4"/>
      <c r="G415" s="4"/>
      <c r="H415" s="18"/>
      <c r="I415" s="18"/>
      <c r="J415" s="18"/>
      <c r="K415" s="18"/>
      <c r="L415" s="18"/>
      <c r="M415" s="111"/>
      <c r="N415" s="4"/>
      <c r="O415" s="4"/>
      <c r="P415" s="43"/>
      <c r="Q415" s="8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14"/>
      <c r="AG415" s="5"/>
      <c r="AJ415" s="5"/>
      <c r="AK415" s="5"/>
      <c r="AO415" s="14"/>
      <c r="AP415" s="5"/>
      <c r="AQ415" s="5"/>
      <c r="AS415" s="5"/>
      <c r="AV415" s="5"/>
      <c r="AW415" s="5"/>
      <c r="AX415" s="5"/>
      <c r="BA415" s="5"/>
      <c r="BB415" s="5"/>
      <c r="BD415" s="5"/>
      <c r="BE415" s="5"/>
      <c r="BG415" s="5"/>
      <c r="BL415" s="5"/>
      <c r="BX415" s="14"/>
      <c r="CG415" s="5"/>
      <c r="CI415" s="5"/>
    </row>
    <row r="416" spans="1:87" x14ac:dyDescent="0.3">
      <c r="A416" s="8"/>
      <c r="B416" s="8"/>
      <c r="D416" s="4"/>
      <c r="F416" s="4"/>
      <c r="G416" s="4"/>
      <c r="H416" s="18"/>
      <c r="I416" s="18"/>
      <c r="J416" s="18"/>
      <c r="K416" s="18"/>
      <c r="L416" s="18"/>
      <c r="M416" s="111"/>
      <c r="N416" s="4"/>
      <c r="O416" s="4"/>
      <c r="P416" s="43"/>
      <c r="Q416" s="8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14"/>
      <c r="AG416" s="5"/>
      <c r="AJ416" s="5"/>
      <c r="AK416" s="5"/>
      <c r="AO416" s="14"/>
      <c r="AP416" s="5"/>
      <c r="AQ416" s="5"/>
      <c r="AS416" s="5"/>
      <c r="AV416" s="5"/>
      <c r="AW416" s="5"/>
      <c r="AX416" s="5"/>
      <c r="BA416" s="5"/>
      <c r="BB416" s="5"/>
      <c r="BD416" s="5"/>
      <c r="BE416" s="5"/>
      <c r="BG416" s="5"/>
      <c r="BL416" s="5"/>
      <c r="BX416" s="14"/>
      <c r="CG416" s="5"/>
      <c r="CI416" s="5"/>
    </row>
    <row r="417" spans="1:87" x14ac:dyDescent="0.3">
      <c r="A417" s="8"/>
      <c r="B417" s="8"/>
      <c r="D417" s="4"/>
      <c r="F417" s="4"/>
      <c r="G417" s="4"/>
      <c r="H417" s="18"/>
      <c r="I417" s="18"/>
      <c r="J417" s="18"/>
      <c r="K417" s="18"/>
      <c r="L417" s="18"/>
      <c r="M417" s="111"/>
      <c r="N417" s="4"/>
      <c r="O417" s="4"/>
      <c r="P417" s="43"/>
      <c r="Q417" s="8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14"/>
      <c r="AG417" s="5"/>
      <c r="AJ417" s="5"/>
      <c r="AK417" s="5"/>
      <c r="AO417" s="14"/>
      <c r="AP417" s="5"/>
      <c r="AQ417" s="5"/>
      <c r="AS417" s="5"/>
      <c r="AV417" s="5"/>
      <c r="AW417" s="5"/>
      <c r="AX417" s="5"/>
      <c r="BA417" s="5"/>
      <c r="BB417" s="5"/>
      <c r="BD417" s="5"/>
      <c r="BE417" s="5"/>
      <c r="BG417" s="5"/>
      <c r="BL417" s="5"/>
      <c r="BX417" s="14"/>
      <c r="CG417" s="5"/>
      <c r="CI417" s="5"/>
    </row>
    <row r="418" spans="1:87" x14ac:dyDescent="0.3">
      <c r="A418" s="8"/>
      <c r="B418" s="8"/>
      <c r="D418" s="4"/>
      <c r="F418" s="4"/>
      <c r="G418" s="4"/>
      <c r="H418" s="18"/>
      <c r="I418" s="18"/>
      <c r="J418" s="18"/>
      <c r="K418" s="18"/>
      <c r="L418" s="18"/>
      <c r="M418" s="111"/>
      <c r="N418" s="4"/>
      <c r="O418" s="4"/>
      <c r="P418" s="43"/>
      <c r="Q418" s="8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14"/>
      <c r="AG418" s="5"/>
      <c r="AJ418" s="5"/>
      <c r="AK418" s="5"/>
      <c r="AO418" s="14"/>
      <c r="AP418" s="5"/>
      <c r="AQ418" s="5"/>
      <c r="AS418" s="5"/>
      <c r="AV418" s="5"/>
      <c r="AW418" s="5"/>
      <c r="AX418" s="5"/>
      <c r="BA418" s="5"/>
      <c r="BB418" s="5"/>
      <c r="BD418" s="5"/>
      <c r="BE418" s="5"/>
      <c r="BG418" s="5"/>
      <c r="BL418" s="5"/>
      <c r="BX418" s="14"/>
      <c r="CG418" s="5"/>
      <c r="CI418" s="5"/>
    </row>
    <row r="419" spans="1:87" x14ac:dyDescent="0.3">
      <c r="A419" s="8"/>
      <c r="B419" s="8"/>
      <c r="D419" s="4"/>
      <c r="F419" s="4"/>
      <c r="G419" s="4"/>
      <c r="H419" s="18"/>
      <c r="I419" s="18"/>
      <c r="J419" s="18"/>
      <c r="K419" s="18"/>
      <c r="L419" s="18"/>
      <c r="M419" s="111"/>
      <c r="N419" s="4"/>
      <c r="O419" s="4"/>
      <c r="P419" s="43"/>
      <c r="Q419" s="8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14"/>
      <c r="AG419" s="5"/>
      <c r="AJ419" s="5"/>
      <c r="AK419" s="5"/>
      <c r="AO419" s="14"/>
      <c r="AP419" s="5"/>
      <c r="AQ419" s="5"/>
      <c r="AS419" s="5"/>
      <c r="AV419" s="5"/>
      <c r="AW419" s="5"/>
      <c r="AX419" s="5"/>
      <c r="BA419" s="5"/>
      <c r="BB419" s="5"/>
      <c r="BD419" s="5"/>
      <c r="BE419" s="5"/>
      <c r="BG419" s="5"/>
      <c r="BL419" s="5"/>
      <c r="BX419" s="14"/>
      <c r="CG419" s="5"/>
      <c r="CI419" s="5"/>
    </row>
    <row r="420" spans="1:87" x14ac:dyDescent="0.3">
      <c r="A420" s="8"/>
      <c r="B420" s="8"/>
      <c r="D420" s="4"/>
      <c r="F420" s="4"/>
      <c r="G420" s="4"/>
      <c r="H420" s="18"/>
      <c r="I420" s="18"/>
      <c r="J420" s="18"/>
      <c r="K420" s="18"/>
      <c r="L420" s="18"/>
      <c r="M420" s="111"/>
      <c r="N420" s="4"/>
      <c r="O420" s="4"/>
      <c r="P420" s="43"/>
      <c r="Q420" s="8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14"/>
      <c r="AG420" s="5"/>
      <c r="AJ420" s="5"/>
      <c r="AK420" s="5"/>
      <c r="AO420" s="14"/>
      <c r="AP420" s="5"/>
      <c r="AQ420" s="5"/>
      <c r="AS420" s="5"/>
      <c r="AV420" s="5"/>
      <c r="AW420" s="5"/>
      <c r="AX420" s="5"/>
      <c r="BA420" s="5"/>
      <c r="BB420" s="5"/>
      <c r="BD420" s="5"/>
      <c r="BE420" s="5"/>
      <c r="BG420" s="5"/>
      <c r="BL420" s="5"/>
      <c r="BX420" s="14"/>
      <c r="CG420" s="5"/>
      <c r="CI420" s="5"/>
    </row>
    <row r="421" spans="1:87" x14ac:dyDescent="0.3">
      <c r="A421" s="8"/>
      <c r="B421" s="8"/>
      <c r="D421" s="4"/>
      <c r="F421" s="4"/>
      <c r="G421" s="4"/>
      <c r="H421" s="18"/>
      <c r="I421" s="18"/>
      <c r="J421" s="18"/>
      <c r="K421" s="18"/>
      <c r="L421" s="18"/>
      <c r="M421" s="111"/>
      <c r="N421" s="4"/>
      <c r="O421" s="4"/>
      <c r="P421" s="43"/>
      <c r="Q421" s="8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14"/>
      <c r="AG421" s="5"/>
      <c r="AJ421" s="5"/>
      <c r="AK421" s="5"/>
      <c r="AO421" s="14"/>
      <c r="AP421" s="5"/>
      <c r="AQ421" s="5"/>
      <c r="AS421" s="5"/>
      <c r="AV421" s="5"/>
      <c r="AW421" s="5"/>
      <c r="AX421" s="5"/>
      <c r="BA421" s="5"/>
      <c r="BB421" s="5"/>
      <c r="BD421" s="5"/>
      <c r="BE421" s="5"/>
      <c r="BG421" s="5"/>
      <c r="BL421" s="5"/>
      <c r="BX421" s="14"/>
      <c r="CG421" s="5"/>
      <c r="CI421" s="5"/>
    </row>
    <row r="422" spans="1:87" x14ac:dyDescent="0.3">
      <c r="A422" s="8"/>
      <c r="B422" s="8"/>
      <c r="D422" s="4"/>
      <c r="F422" s="4"/>
      <c r="G422" s="4"/>
      <c r="H422" s="18"/>
      <c r="I422" s="18"/>
      <c r="J422" s="18"/>
      <c r="K422" s="18"/>
      <c r="L422" s="18"/>
      <c r="M422" s="111"/>
      <c r="N422" s="4"/>
      <c r="O422" s="4"/>
      <c r="P422" s="43"/>
      <c r="Q422" s="8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14"/>
      <c r="AG422" s="5"/>
      <c r="AJ422" s="5"/>
      <c r="AK422" s="5"/>
      <c r="AO422" s="14"/>
      <c r="AP422" s="5"/>
      <c r="AQ422" s="5"/>
      <c r="AS422" s="5"/>
      <c r="AV422" s="5"/>
      <c r="AW422" s="5"/>
      <c r="AX422" s="5"/>
      <c r="BA422" s="5"/>
      <c r="BB422" s="5"/>
      <c r="BD422" s="5"/>
      <c r="BE422" s="5"/>
      <c r="BG422" s="5"/>
      <c r="BL422" s="5"/>
      <c r="BX422" s="14"/>
      <c r="CG422" s="5"/>
      <c r="CI422" s="5"/>
    </row>
    <row r="423" spans="1:87" x14ac:dyDescent="0.3">
      <c r="A423" s="8"/>
      <c r="B423" s="8"/>
      <c r="D423" s="4"/>
      <c r="F423" s="4"/>
      <c r="G423" s="4"/>
      <c r="H423" s="18"/>
      <c r="I423" s="18"/>
      <c r="J423" s="18"/>
      <c r="K423" s="18"/>
      <c r="L423" s="18"/>
      <c r="M423" s="111"/>
      <c r="N423" s="4"/>
      <c r="O423" s="4"/>
      <c r="P423" s="43"/>
      <c r="Q423" s="8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14"/>
      <c r="AG423" s="5"/>
      <c r="AJ423" s="5"/>
      <c r="AK423" s="5"/>
      <c r="AO423" s="14"/>
      <c r="AP423" s="5"/>
      <c r="AQ423" s="5"/>
      <c r="AS423" s="5"/>
      <c r="AV423" s="5"/>
      <c r="AW423" s="5"/>
      <c r="AX423" s="5"/>
      <c r="BA423" s="5"/>
      <c r="BB423" s="5"/>
      <c r="BD423" s="5"/>
      <c r="BE423" s="5"/>
      <c r="BG423" s="5"/>
      <c r="BL423" s="5"/>
      <c r="BX423" s="14"/>
      <c r="CG423" s="5"/>
      <c r="CI423" s="5"/>
    </row>
    <row r="424" spans="1:87" x14ac:dyDescent="0.3">
      <c r="A424" s="8"/>
      <c r="B424" s="8"/>
      <c r="D424" s="4"/>
      <c r="F424" s="4"/>
      <c r="G424" s="4"/>
      <c r="H424" s="18"/>
      <c r="I424" s="18"/>
      <c r="J424" s="18"/>
      <c r="K424" s="18"/>
      <c r="L424" s="18"/>
      <c r="M424" s="111"/>
      <c r="N424" s="4"/>
      <c r="O424" s="4"/>
      <c r="P424" s="43"/>
      <c r="Q424" s="8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14"/>
      <c r="AG424" s="5"/>
      <c r="AJ424" s="5"/>
      <c r="AK424" s="5"/>
      <c r="AO424" s="14"/>
      <c r="AP424" s="5"/>
      <c r="AQ424" s="5"/>
      <c r="AS424" s="5"/>
      <c r="AV424" s="5"/>
      <c r="AW424" s="5"/>
      <c r="AX424" s="5"/>
      <c r="BA424" s="5"/>
      <c r="BB424" s="5"/>
      <c r="BD424" s="5"/>
      <c r="BE424" s="5"/>
      <c r="BG424" s="5"/>
      <c r="BL424" s="5"/>
      <c r="BX424" s="14"/>
      <c r="CG424" s="5"/>
      <c r="CI424" s="5"/>
    </row>
    <row r="425" spans="1:87" x14ac:dyDescent="0.3">
      <c r="A425" s="8"/>
      <c r="B425" s="8"/>
      <c r="D425" s="4"/>
      <c r="F425" s="4"/>
      <c r="G425" s="4"/>
      <c r="H425" s="18"/>
      <c r="I425" s="18"/>
      <c r="J425" s="18"/>
      <c r="K425" s="18"/>
      <c r="L425" s="18"/>
      <c r="M425" s="111"/>
      <c r="N425" s="4"/>
      <c r="O425" s="4"/>
      <c r="P425" s="43"/>
      <c r="Q425" s="8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14"/>
      <c r="AG425" s="5"/>
      <c r="AJ425" s="5"/>
      <c r="AK425" s="5"/>
      <c r="AO425" s="14"/>
      <c r="AP425" s="5"/>
      <c r="AQ425" s="5"/>
      <c r="AS425" s="5"/>
      <c r="AV425" s="5"/>
      <c r="AW425" s="5"/>
      <c r="AX425" s="5"/>
      <c r="BA425" s="5"/>
      <c r="BB425" s="5"/>
      <c r="BD425" s="5"/>
      <c r="BE425" s="5"/>
      <c r="BG425" s="5"/>
      <c r="BL425" s="5"/>
      <c r="BX425" s="14"/>
      <c r="CG425" s="5"/>
      <c r="CI425" s="5"/>
    </row>
    <row r="426" spans="1:87" x14ac:dyDescent="0.3">
      <c r="A426" s="8"/>
      <c r="B426" s="8"/>
      <c r="D426" s="4"/>
      <c r="F426" s="4"/>
      <c r="G426" s="4"/>
      <c r="H426" s="18"/>
      <c r="I426" s="18"/>
      <c r="J426" s="18"/>
      <c r="K426" s="18"/>
      <c r="L426" s="18"/>
      <c r="M426" s="111"/>
      <c r="N426" s="4"/>
      <c r="O426" s="4"/>
      <c r="P426" s="43"/>
      <c r="Q426" s="8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14"/>
      <c r="AG426" s="5"/>
      <c r="AJ426" s="5"/>
      <c r="AK426" s="5"/>
      <c r="AO426" s="14"/>
      <c r="AP426" s="5"/>
      <c r="AQ426" s="5"/>
      <c r="AS426" s="5"/>
      <c r="AV426" s="5"/>
      <c r="AW426" s="5"/>
      <c r="AX426" s="5"/>
      <c r="BA426" s="5"/>
      <c r="BB426" s="5"/>
      <c r="BD426" s="5"/>
      <c r="BE426" s="5"/>
      <c r="BG426" s="5"/>
      <c r="BL426" s="5"/>
      <c r="BX426" s="14"/>
      <c r="CG426" s="5"/>
      <c r="CI426" s="5"/>
    </row>
    <row r="427" spans="1:87" x14ac:dyDescent="0.3">
      <c r="A427" s="8"/>
      <c r="B427" s="8"/>
      <c r="D427" s="4"/>
      <c r="F427" s="4"/>
      <c r="G427" s="4"/>
      <c r="H427" s="18"/>
      <c r="I427" s="18"/>
      <c r="J427" s="18"/>
      <c r="K427" s="18"/>
      <c r="L427" s="18"/>
      <c r="M427" s="111"/>
      <c r="N427" s="4"/>
      <c r="O427" s="4"/>
      <c r="P427" s="43"/>
      <c r="Q427" s="8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14"/>
      <c r="AG427" s="5"/>
      <c r="AJ427" s="5"/>
      <c r="AK427" s="5"/>
      <c r="AO427" s="14"/>
      <c r="AP427" s="5"/>
      <c r="AQ427" s="5"/>
      <c r="AS427" s="5"/>
      <c r="AV427" s="5"/>
      <c r="AW427" s="5"/>
      <c r="AX427" s="5"/>
      <c r="BA427" s="5"/>
      <c r="BB427" s="5"/>
      <c r="BD427" s="5"/>
      <c r="BE427" s="5"/>
      <c r="BG427" s="5"/>
      <c r="BL427" s="5"/>
      <c r="BX427" s="14"/>
      <c r="CG427" s="5"/>
      <c r="CI427" s="5"/>
    </row>
    <row r="428" spans="1:87" x14ac:dyDescent="0.3">
      <c r="A428" s="8"/>
      <c r="B428" s="8"/>
      <c r="D428" s="4"/>
      <c r="F428" s="4"/>
      <c r="G428" s="4"/>
      <c r="H428" s="18"/>
      <c r="I428" s="18"/>
      <c r="J428" s="18"/>
      <c r="K428" s="18"/>
      <c r="L428" s="18"/>
      <c r="M428" s="111"/>
      <c r="N428" s="4"/>
      <c r="O428" s="4"/>
      <c r="P428" s="43"/>
      <c r="Q428" s="8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14"/>
      <c r="AG428" s="5"/>
      <c r="AJ428" s="5"/>
      <c r="AK428" s="5"/>
      <c r="AO428" s="14"/>
      <c r="AP428" s="5"/>
      <c r="AQ428" s="5"/>
      <c r="AS428" s="5"/>
      <c r="AV428" s="5"/>
      <c r="AW428" s="5"/>
      <c r="AX428" s="5"/>
      <c r="BA428" s="5"/>
      <c r="BB428" s="5"/>
      <c r="BD428" s="5"/>
      <c r="BE428" s="5"/>
      <c r="BG428" s="5"/>
      <c r="BL428" s="5"/>
      <c r="BX428" s="14"/>
      <c r="CG428" s="5"/>
      <c r="CI428" s="5"/>
    </row>
    <row r="429" spans="1:87" x14ac:dyDescent="0.3">
      <c r="A429" s="8"/>
      <c r="B429" s="8"/>
      <c r="D429" s="4"/>
      <c r="F429" s="4"/>
      <c r="G429" s="4"/>
      <c r="H429" s="18"/>
      <c r="I429" s="18"/>
      <c r="J429" s="18"/>
      <c r="K429" s="18"/>
      <c r="L429" s="18"/>
      <c r="M429" s="111"/>
      <c r="N429" s="4"/>
      <c r="O429" s="4"/>
      <c r="P429" s="43"/>
      <c r="Q429" s="8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14"/>
      <c r="AG429" s="5"/>
      <c r="AJ429" s="5"/>
      <c r="AK429" s="5"/>
      <c r="AO429" s="14"/>
      <c r="AP429" s="5"/>
      <c r="AQ429" s="5"/>
      <c r="AS429" s="5"/>
      <c r="AV429" s="5"/>
      <c r="AW429" s="5"/>
      <c r="AX429" s="5"/>
      <c r="BA429" s="5"/>
      <c r="BB429" s="5"/>
      <c r="BD429" s="5"/>
      <c r="BE429" s="5"/>
      <c r="BG429" s="5"/>
      <c r="BL429" s="5"/>
      <c r="BX429" s="14"/>
      <c r="CG429" s="5"/>
      <c r="CI429" s="5"/>
    </row>
    <row r="430" spans="1:87" x14ac:dyDescent="0.3">
      <c r="A430" s="8"/>
      <c r="B430" s="8"/>
      <c r="D430" s="4"/>
      <c r="F430" s="4"/>
      <c r="G430" s="4"/>
      <c r="H430" s="18"/>
      <c r="I430" s="18"/>
      <c r="J430" s="18"/>
      <c r="K430" s="18"/>
      <c r="L430" s="18"/>
      <c r="M430" s="111"/>
      <c r="N430" s="4"/>
      <c r="O430" s="4"/>
      <c r="P430" s="43"/>
      <c r="Q430" s="8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14"/>
      <c r="AG430" s="5"/>
      <c r="AJ430" s="5"/>
      <c r="AK430" s="5"/>
      <c r="AO430" s="14"/>
      <c r="AP430" s="5"/>
      <c r="AQ430" s="5"/>
      <c r="AS430" s="5"/>
      <c r="AV430" s="5"/>
      <c r="AW430" s="5"/>
      <c r="AX430" s="5"/>
      <c r="BA430" s="5"/>
      <c r="BB430" s="5"/>
      <c r="BD430" s="5"/>
      <c r="BE430" s="5"/>
      <c r="BG430" s="5"/>
      <c r="BL430" s="5"/>
      <c r="BX430" s="14"/>
      <c r="CG430" s="5"/>
      <c r="CI430" s="5"/>
    </row>
    <row r="431" spans="1:87" x14ac:dyDescent="0.3">
      <c r="A431" s="8"/>
      <c r="B431" s="8"/>
      <c r="D431" s="4"/>
      <c r="F431" s="4"/>
      <c r="G431" s="4"/>
      <c r="H431" s="18"/>
      <c r="I431" s="18"/>
      <c r="J431" s="18"/>
      <c r="K431" s="18"/>
      <c r="L431" s="18"/>
      <c r="M431" s="111"/>
      <c r="N431" s="4"/>
      <c r="O431" s="4"/>
      <c r="P431" s="43"/>
      <c r="Q431" s="8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14"/>
      <c r="AG431" s="5"/>
      <c r="AJ431" s="5"/>
      <c r="AK431" s="5"/>
      <c r="AO431" s="14"/>
      <c r="AP431" s="5"/>
      <c r="AQ431" s="5"/>
      <c r="AS431" s="5"/>
      <c r="AV431" s="5"/>
      <c r="AW431" s="5"/>
      <c r="AX431" s="5"/>
      <c r="BA431" s="5"/>
      <c r="BB431" s="5"/>
      <c r="BD431" s="5"/>
      <c r="BE431" s="5"/>
      <c r="BG431" s="5"/>
      <c r="BL431" s="5"/>
      <c r="BX431" s="14"/>
      <c r="CG431" s="5"/>
      <c r="CI431" s="5"/>
    </row>
    <row r="432" spans="1:87" x14ac:dyDescent="0.3">
      <c r="A432" s="8"/>
      <c r="B432" s="8"/>
      <c r="D432" s="4"/>
      <c r="F432" s="4"/>
      <c r="G432" s="4"/>
      <c r="H432" s="18"/>
      <c r="I432" s="18"/>
      <c r="J432" s="18"/>
      <c r="K432" s="18"/>
      <c r="L432" s="18"/>
      <c r="M432" s="111"/>
      <c r="N432" s="4"/>
      <c r="O432" s="4"/>
      <c r="P432" s="43"/>
      <c r="Q432" s="8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14"/>
      <c r="AG432" s="5"/>
      <c r="AJ432" s="5"/>
      <c r="AK432" s="5"/>
      <c r="AO432" s="14"/>
      <c r="AP432" s="5"/>
      <c r="AQ432" s="5"/>
      <c r="AS432" s="5"/>
      <c r="AV432" s="5"/>
      <c r="AW432" s="5"/>
      <c r="AX432" s="5"/>
      <c r="BA432" s="5"/>
      <c r="BB432" s="5"/>
      <c r="BD432" s="5"/>
      <c r="BE432" s="5"/>
      <c r="BG432" s="5"/>
      <c r="BL432" s="5"/>
      <c r="BX432" s="14"/>
      <c r="CG432" s="5"/>
      <c r="CI432" s="5"/>
    </row>
    <row r="433" spans="1:87" x14ac:dyDescent="0.3">
      <c r="A433" s="8"/>
      <c r="B433" s="8"/>
      <c r="D433" s="4"/>
      <c r="F433" s="4"/>
      <c r="G433" s="4"/>
      <c r="H433" s="18"/>
      <c r="I433" s="18"/>
      <c r="J433" s="18"/>
      <c r="K433" s="18"/>
      <c r="L433" s="18"/>
      <c r="M433" s="111"/>
      <c r="N433" s="4"/>
      <c r="O433" s="4"/>
      <c r="P433" s="43"/>
      <c r="Q433" s="8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14"/>
      <c r="AG433" s="5"/>
      <c r="AJ433" s="5"/>
      <c r="AK433" s="5"/>
      <c r="AO433" s="14"/>
      <c r="AP433" s="5"/>
      <c r="AQ433" s="5"/>
      <c r="AS433" s="5"/>
      <c r="AV433" s="5"/>
      <c r="AW433" s="5"/>
      <c r="AX433" s="5"/>
      <c r="BA433" s="5"/>
      <c r="BB433" s="5"/>
      <c r="BD433" s="5"/>
      <c r="BE433" s="5"/>
      <c r="BG433" s="5"/>
      <c r="BL433" s="5"/>
      <c r="BX433" s="14"/>
      <c r="CG433" s="5"/>
      <c r="CI433" s="5"/>
    </row>
    <row r="434" spans="1:87" x14ac:dyDescent="0.3">
      <c r="A434" s="8"/>
      <c r="B434" s="8"/>
      <c r="D434" s="4"/>
      <c r="F434" s="4"/>
      <c r="G434" s="4"/>
      <c r="H434" s="18"/>
      <c r="I434" s="18"/>
      <c r="J434" s="18"/>
      <c r="K434" s="18"/>
      <c r="L434" s="18"/>
      <c r="M434" s="111"/>
      <c r="N434" s="4"/>
      <c r="O434" s="4"/>
      <c r="P434" s="43"/>
      <c r="Q434" s="8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14"/>
      <c r="AG434" s="5"/>
      <c r="AJ434" s="5"/>
      <c r="AK434" s="5"/>
      <c r="AO434" s="14"/>
      <c r="AP434" s="5"/>
      <c r="AQ434" s="5"/>
      <c r="AS434" s="5"/>
      <c r="AV434" s="5"/>
      <c r="AW434" s="5"/>
      <c r="AX434" s="5"/>
      <c r="BA434" s="5"/>
      <c r="BB434" s="5"/>
      <c r="BD434" s="5"/>
      <c r="BE434" s="5"/>
      <c r="BG434" s="5"/>
      <c r="BL434" s="5"/>
      <c r="BX434" s="14"/>
      <c r="CG434" s="5"/>
      <c r="CI434" s="5"/>
    </row>
    <row r="435" spans="1:87" x14ac:dyDescent="0.3">
      <c r="A435" s="8"/>
      <c r="B435" s="8"/>
      <c r="D435" s="4"/>
      <c r="F435" s="4"/>
      <c r="G435" s="4"/>
      <c r="H435" s="18"/>
      <c r="I435" s="18"/>
      <c r="J435" s="18"/>
      <c r="K435" s="18"/>
      <c r="L435" s="18"/>
      <c r="M435" s="111"/>
      <c r="N435" s="4"/>
      <c r="O435" s="4"/>
      <c r="P435" s="43"/>
      <c r="Q435" s="8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14"/>
      <c r="AG435" s="5"/>
      <c r="AJ435" s="5"/>
      <c r="AK435" s="5"/>
      <c r="AO435" s="14"/>
      <c r="AP435" s="5"/>
      <c r="AQ435" s="5"/>
      <c r="AS435" s="5"/>
      <c r="AV435" s="5"/>
      <c r="AW435" s="5"/>
      <c r="AX435" s="5"/>
      <c r="BA435" s="5"/>
      <c r="BB435" s="5"/>
      <c r="BD435" s="5"/>
      <c r="BE435" s="5"/>
      <c r="BG435" s="5"/>
      <c r="BL435" s="5"/>
      <c r="BX435" s="14"/>
      <c r="CG435" s="5"/>
      <c r="CI435" s="5"/>
    </row>
    <row r="436" spans="1:87" x14ac:dyDescent="0.3">
      <c r="A436" s="8"/>
      <c r="B436" s="8"/>
      <c r="D436" s="4"/>
      <c r="F436" s="4"/>
      <c r="G436" s="4"/>
      <c r="H436" s="18"/>
      <c r="I436" s="18"/>
      <c r="J436" s="18"/>
      <c r="K436" s="18"/>
      <c r="L436" s="18"/>
      <c r="M436" s="111"/>
      <c r="N436" s="4"/>
      <c r="O436" s="4"/>
      <c r="P436" s="43"/>
      <c r="Q436" s="8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14"/>
      <c r="AG436" s="5"/>
      <c r="AJ436" s="5"/>
      <c r="AK436" s="5"/>
      <c r="AO436" s="14"/>
      <c r="AP436" s="5"/>
      <c r="AQ436" s="5"/>
      <c r="AS436" s="5"/>
      <c r="AV436" s="5"/>
      <c r="AW436" s="5"/>
      <c r="AX436" s="5"/>
      <c r="BA436" s="5"/>
      <c r="BB436" s="5"/>
      <c r="BD436" s="5"/>
      <c r="BE436" s="5"/>
      <c r="BG436" s="5"/>
      <c r="BL436" s="5"/>
      <c r="BX436" s="14"/>
      <c r="CG436" s="5"/>
      <c r="CI436" s="5"/>
    </row>
    <row r="437" spans="1:87" x14ac:dyDescent="0.3">
      <c r="A437" s="8"/>
      <c r="B437" s="8"/>
      <c r="D437" s="4"/>
      <c r="F437" s="4"/>
      <c r="G437" s="4"/>
      <c r="H437" s="18"/>
      <c r="I437" s="18"/>
      <c r="J437" s="18"/>
      <c r="K437" s="18"/>
      <c r="L437" s="18"/>
      <c r="M437" s="111"/>
      <c r="N437" s="4"/>
      <c r="O437" s="4"/>
      <c r="P437" s="43"/>
      <c r="Q437" s="8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14"/>
      <c r="AG437" s="5"/>
      <c r="AJ437" s="5"/>
      <c r="AK437" s="5"/>
      <c r="AO437" s="14"/>
      <c r="AP437" s="5"/>
      <c r="AQ437" s="5"/>
      <c r="AS437" s="5"/>
      <c r="AV437" s="5"/>
      <c r="AW437" s="5"/>
      <c r="AX437" s="5"/>
      <c r="BA437" s="5"/>
      <c r="BB437" s="5"/>
      <c r="BD437" s="5"/>
      <c r="BE437" s="5"/>
      <c r="BG437" s="5"/>
      <c r="BL437" s="5"/>
      <c r="BX437" s="14"/>
      <c r="CG437" s="5"/>
      <c r="CI437" s="5"/>
    </row>
    <row r="438" spans="1:87" x14ac:dyDescent="0.3">
      <c r="A438" s="8"/>
      <c r="B438" s="8"/>
      <c r="D438" s="4"/>
      <c r="F438" s="4"/>
      <c r="G438" s="4"/>
      <c r="H438" s="18"/>
      <c r="I438" s="18"/>
      <c r="J438" s="18"/>
      <c r="K438" s="18"/>
      <c r="L438" s="18"/>
      <c r="M438" s="111"/>
      <c r="N438" s="4"/>
      <c r="O438" s="4"/>
      <c r="P438" s="43"/>
      <c r="Q438" s="8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14"/>
      <c r="AG438" s="5"/>
      <c r="AJ438" s="5"/>
      <c r="AK438" s="5"/>
      <c r="AO438" s="14"/>
      <c r="AP438" s="5"/>
      <c r="AQ438" s="5"/>
      <c r="AS438" s="5"/>
      <c r="AV438" s="5"/>
      <c r="AW438" s="5"/>
      <c r="AX438" s="5"/>
      <c r="BA438" s="5"/>
      <c r="BB438" s="5"/>
      <c r="BD438" s="5"/>
      <c r="BE438" s="5"/>
      <c r="BG438" s="5"/>
      <c r="BL438" s="5"/>
      <c r="BX438" s="14"/>
      <c r="CG438" s="5"/>
      <c r="CI438" s="5"/>
    </row>
    <row r="439" spans="1:87" x14ac:dyDescent="0.3">
      <c r="A439" s="8"/>
      <c r="B439" s="8"/>
      <c r="D439" s="4"/>
      <c r="F439" s="4"/>
      <c r="G439" s="4"/>
      <c r="H439" s="18"/>
      <c r="I439" s="18"/>
      <c r="J439" s="18"/>
      <c r="K439" s="18"/>
      <c r="L439" s="18"/>
      <c r="M439" s="111"/>
      <c r="N439" s="4"/>
      <c r="O439" s="4"/>
      <c r="P439" s="43"/>
      <c r="Q439" s="8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14"/>
      <c r="AG439" s="5"/>
      <c r="AJ439" s="5"/>
      <c r="AK439" s="5"/>
      <c r="AO439" s="14"/>
      <c r="AP439" s="5"/>
      <c r="AQ439" s="5"/>
      <c r="AS439" s="5"/>
      <c r="AV439" s="5"/>
      <c r="AW439" s="5"/>
      <c r="AX439" s="5"/>
      <c r="BA439" s="5"/>
      <c r="BB439" s="5"/>
      <c r="BD439" s="5"/>
      <c r="BE439" s="5"/>
      <c r="BG439" s="5"/>
      <c r="BL439" s="5"/>
      <c r="BX439" s="14"/>
      <c r="CG439" s="5"/>
      <c r="CI439" s="5"/>
    </row>
    <row r="440" spans="1:87" x14ac:dyDescent="0.3">
      <c r="A440" s="8"/>
      <c r="B440" s="8"/>
      <c r="D440" s="4"/>
      <c r="F440" s="4"/>
      <c r="G440" s="4"/>
      <c r="H440" s="18"/>
      <c r="I440" s="18"/>
      <c r="J440" s="18"/>
      <c r="K440" s="18"/>
      <c r="L440" s="18"/>
      <c r="M440" s="111"/>
      <c r="N440" s="4"/>
      <c r="O440" s="4"/>
      <c r="P440" s="43"/>
      <c r="Q440" s="8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14"/>
      <c r="AG440" s="5"/>
      <c r="AJ440" s="5"/>
      <c r="AK440" s="5"/>
      <c r="AO440" s="14"/>
      <c r="AP440" s="5"/>
      <c r="AQ440" s="5"/>
      <c r="AS440" s="5"/>
      <c r="AV440" s="5"/>
      <c r="AW440" s="5"/>
      <c r="AX440" s="5"/>
      <c r="BA440" s="5"/>
      <c r="BB440" s="5"/>
      <c r="BD440" s="5"/>
      <c r="BE440" s="5"/>
      <c r="BG440" s="5"/>
      <c r="BL440" s="5"/>
      <c r="BX440" s="14"/>
      <c r="CG440" s="5"/>
      <c r="CI440" s="5"/>
    </row>
    <row r="441" spans="1:87" x14ac:dyDescent="0.3">
      <c r="A441" s="8"/>
      <c r="B441" s="8"/>
      <c r="D441" s="4"/>
      <c r="F441" s="4"/>
      <c r="G441" s="4"/>
      <c r="H441" s="18"/>
      <c r="I441" s="18"/>
      <c r="J441" s="18"/>
      <c r="K441" s="18"/>
      <c r="L441" s="18"/>
      <c r="M441" s="111"/>
      <c r="N441" s="4"/>
      <c r="O441" s="4"/>
      <c r="P441" s="43"/>
      <c r="Q441" s="8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14"/>
      <c r="AG441" s="5"/>
      <c r="AJ441" s="5"/>
      <c r="AK441" s="5"/>
      <c r="AO441" s="14"/>
      <c r="AP441" s="5"/>
      <c r="AQ441" s="5"/>
      <c r="AS441" s="5"/>
      <c r="AV441" s="5"/>
      <c r="AW441" s="5"/>
      <c r="AX441" s="5"/>
      <c r="BA441" s="5"/>
      <c r="BB441" s="5"/>
      <c r="BD441" s="5"/>
      <c r="BE441" s="5"/>
      <c r="BG441" s="5"/>
      <c r="BL441" s="5"/>
      <c r="BX441" s="14"/>
      <c r="CG441" s="5"/>
      <c r="CI441" s="5"/>
    </row>
    <row r="442" spans="1:87" x14ac:dyDescent="0.3">
      <c r="A442" s="8"/>
      <c r="B442" s="8"/>
      <c r="D442" s="4"/>
      <c r="F442" s="4"/>
      <c r="G442" s="4"/>
      <c r="H442" s="18"/>
      <c r="I442" s="18"/>
      <c r="J442" s="18"/>
      <c r="K442" s="18"/>
      <c r="L442" s="18"/>
      <c r="M442" s="111"/>
      <c r="N442" s="4"/>
      <c r="O442" s="4"/>
      <c r="P442" s="43"/>
      <c r="Q442" s="8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14"/>
      <c r="AG442" s="5"/>
      <c r="AJ442" s="5"/>
      <c r="AK442" s="5"/>
      <c r="AO442" s="14"/>
      <c r="AP442" s="5"/>
      <c r="AQ442" s="5"/>
      <c r="AS442" s="5"/>
      <c r="AV442" s="5"/>
      <c r="AW442" s="5"/>
      <c r="AX442" s="5"/>
      <c r="BA442" s="5"/>
      <c r="BB442" s="5"/>
      <c r="BD442" s="5"/>
      <c r="BE442" s="5"/>
      <c r="BG442" s="5"/>
      <c r="BL442" s="5"/>
      <c r="BX442" s="14"/>
      <c r="CG442" s="5"/>
      <c r="CI442" s="5"/>
    </row>
    <row r="443" spans="1:87" x14ac:dyDescent="0.3">
      <c r="A443" s="8"/>
      <c r="B443" s="8"/>
      <c r="D443" s="4"/>
      <c r="F443" s="4"/>
      <c r="G443" s="4"/>
      <c r="H443" s="18"/>
      <c r="I443" s="18"/>
      <c r="J443" s="18"/>
      <c r="K443" s="18"/>
      <c r="L443" s="18"/>
      <c r="M443" s="111"/>
      <c r="N443" s="4"/>
      <c r="O443" s="4"/>
      <c r="P443" s="43"/>
      <c r="Q443" s="8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14"/>
      <c r="AG443" s="5"/>
      <c r="AJ443" s="5"/>
      <c r="AK443" s="5"/>
      <c r="AO443" s="14"/>
      <c r="AP443" s="5"/>
      <c r="AQ443" s="5"/>
      <c r="AS443" s="5"/>
      <c r="AV443" s="5"/>
      <c r="AW443" s="5"/>
      <c r="AX443" s="5"/>
      <c r="BA443" s="5"/>
      <c r="BB443" s="5"/>
      <c r="BD443" s="5"/>
      <c r="BE443" s="5"/>
      <c r="BG443" s="5"/>
      <c r="BL443" s="5"/>
      <c r="BX443" s="14"/>
      <c r="CG443" s="5"/>
      <c r="CI443" s="5"/>
    </row>
    <row r="444" spans="1:87" x14ac:dyDescent="0.3">
      <c r="A444" s="8"/>
      <c r="B444" s="8"/>
      <c r="D444" s="4"/>
      <c r="F444" s="4"/>
      <c r="G444" s="4"/>
      <c r="H444" s="18"/>
      <c r="I444" s="18"/>
      <c r="J444" s="18"/>
      <c r="K444" s="18"/>
      <c r="L444" s="18"/>
      <c r="M444" s="111"/>
      <c r="N444" s="4"/>
      <c r="O444" s="4"/>
      <c r="P444" s="43"/>
      <c r="Q444" s="8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14"/>
      <c r="AG444" s="5"/>
      <c r="AJ444" s="5"/>
      <c r="AK444" s="5"/>
      <c r="AO444" s="14"/>
      <c r="AP444" s="5"/>
      <c r="AQ444" s="5"/>
      <c r="AS444" s="5"/>
      <c r="AV444" s="5"/>
      <c r="AW444" s="5"/>
      <c r="AX444" s="5"/>
      <c r="BA444" s="5"/>
      <c r="BB444" s="5"/>
      <c r="BD444" s="5"/>
      <c r="BE444" s="5"/>
      <c r="BG444" s="5"/>
      <c r="BL444" s="5"/>
      <c r="BX444" s="14"/>
      <c r="CG444" s="5"/>
      <c r="CI444" s="5"/>
    </row>
    <row r="445" spans="1:87" x14ac:dyDescent="0.3">
      <c r="A445" s="8"/>
      <c r="B445" s="8"/>
      <c r="D445" s="4"/>
      <c r="F445" s="4"/>
      <c r="G445" s="4"/>
      <c r="H445" s="18"/>
      <c r="I445" s="18"/>
      <c r="J445" s="18"/>
      <c r="K445" s="18"/>
      <c r="L445" s="18"/>
      <c r="M445" s="111"/>
      <c r="N445" s="4"/>
      <c r="O445" s="4"/>
      <c r="P445" s="43"/>
      <c r="Q445" s="8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14"/>
      <c r="AG445" s="5"/>
      <c r="AJ445" s="5"/>
      <c r="AK445" s="5"/>
      <c r="AO445" s="14"/>
      <c r="AP445" s="5"/>
      <c r="AQ445" s="5"/>
      <c r="AS445" s="5"/>
      <c r="AV445" s="5"/>
      <c r="AW445" s="5"/>
      <c r="AX445" s="5"/>
      <c r="BA445" s="5"/>
      <c r="BB445" s="5"/>
      <c r="BD445" s="5"/>
      <c r="BE445" s="5"/>
      <c r="BG445" s="5"/>
      <c r="BL445" s="5"/>
      <c r="BX445" s="14"/>
      <c r="CG445" s="5"/>
      <c r="CI445" s="5"/>
    </row>
    <row r="446" spans="1:87" x14ac:dyDescent="0.3">
      <c r="A446" s="8"/>
      <c r="B446" s="8"/>
      <c r="D446" s="4"/>
      <c r="F446" s="4"/>
      <c r="G446" s="4"/>
      <c r="H446" s="18"/>
      <c r="I446" s="18"/>
      <c r="J446" s="18"/>
      <c r="K446" s="18"/>
      <c r="L446" s="18"/>
      <c r="M446" s="111"/>
      <c r="N446" s="4"/>
      <c r="O446" s="4"/>
      <c r="P446" s="43"/>
      <c r="Q446" s="8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14"/>
      <c r="AG446" s="5"/>
      <c r="AJ446" s="5"/>
      <c r="AK446" s="5"/>
      <c r="AO446" s="14"/>
      <c r="AP446" s="5"/>
      <c r="AQ446" s="5"/>
      <c r="AS446" s="5"/>
      <c r="AV446" s="5"/>
      <c r="AW446" s="5"/>
      <c r="AX446" s="5"/>
      <c r="BA446" s="5"/>
      <c r="BB446" s="5"/>
      <c r="BD446" s="5"/>
      <c r="BE446" s="5"/>
      <c r="BG446" s="5"/>
      <c r="BL446" s="5"/>
      <c r="BX446" s="14"/>
      <c r="CG446" s="5"/>
      <c r="CI446" s="5"/>
    </row>
    <row r="447" spans="1:87" x14ac:dyDescent="0.3">
      <c r="A447" s="8"/>
      <c r="B447" s="8"/>
      <c r="D447" s="4"/>
      <c r="F447" s="4"/>
      <c r="G447" s="4"/>
      <c r="H447" s="18"/>
      <c r="I447" s="18"/>
      <c r="J447" s="18"/>
      <c r="K447" s="18"/>
      <c r="L447" s="18"/>
      <c r="M447" s="111"/>
      <c r="N447" s="4"/>
      <c r="O447" s="4"/>
      <c r="P447" s="43"/>
      <c r="Q447" s="8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14"/>
      <c r="AG447" s="5"/>
      <c r="AJ447" s="5"/>
      <c r="AK447" s="5"/>
      <c r="AO447" s="14"/>
      <c r="AP447" s="5"/>
      <c r="AQ447" s="5"/>
      <c r="AS447" s="5"/>
      <c r="AV447" s="5"/>
      <c r="AW447" s="5"/>
      <c r="AX447" s="5"/>
      <c r="BA447" s="5"/>
      <c r="BB447" s="5"/>
      <c r="BD447" s="5"/>
      <c r="BE447" s="5"/>
      <c r="BG447" s="5"/>
      <c r="BL447" s="5"/>
      <c r="BX447" s="14"/>
      <c r="CG447" s="5"/>
      <c r="CI447" s="5"/>
    </row>
    <row r="448" spans="1:87" x14ac:dyDescent="0.3">
      <c r="A448" s="8"/>
      <c r="B448" s="8"/>
      <c r="D448" s="4"/>
      <c r="F448" s="4"/>
      <c r="G448" s="4"/>
      <c r="H448" s="18"/>
      <c r="I448" s="18"/>
      <c r="J448" s="18"/>
      <c r="K448" s="18"/>
      <c r="L448" s="18"/>
      <c r="M448" s="111"/>
      <c r="N448" s="4"/>
      <c r="O448" s="4"/>
      <c r="P448" s="43"/>
      <c r="Q448" s="8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14"/>
      <c r="AG448" s="5"/>
      <c r="AJ448" s="5"/>
      <c r="AK448" s="5"/>
      <c r="AO448" s="14"/>
      <c r="AP448" s="5"/>
      <c r="AQ448" s="5"/>
      <c r="AS448" s="5"/>
      <c r="AV448" s="5"/>
      <c r="AW448" s="5"/>
      <c r="AX448" s="5"/>
      <c r="BA448" s="5"/>
      <c r="BB448" s="5"/>
      <c r="BD448" s="5"/>
      <c r="BE448" s="5"/>
      <c r="BG448" s="5"/>
      <c r="BL448" s="5"/>
      <c r="BX448" s="14"/>
      <c r="CG448" s="5"/>
      <c r="CI448" s="5"/>
    </row>
    <row r="449" spans="1:87" x14ac:dyDescent="0.3">
      <c r="A449" s="8"/>
      <c r="B449" s="8"/>
      <c r="D449" s="4"/>
      <c r="F449" s="4"/>
      <c r="G449" s="4"/>
      <c r="H449" s="18"/>
      <c r="I449" s="18"/>
      <c r="J449" s="18"/>
      <c r="K449" s="18"/>
      <c r="L449" s="18"/>
      <c r="M449" s="111"/>
      <c r="N449" s="4"/>
      <c r="O449" s="4"/>
      <c r="P449" s="43"/>
      <c r="Q449" s="8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14"/>
      <c r="AG449" s="5"/>
      <c r="AJ449" s="5"/>
      <c r="AK449" s="5"/>
      <c r="AO449" s="14"/>
      <c r="AP449" s="5"/>
      <c r="AQ449" s="5"/>
      <c r="AS449" s="5"/>
      <c r="AV449" s="5"/>
      <c r="AW449" s="5"/>
      <c r="AX449" s="5"/>
      <c r="BA449" s="5"/>
      <c r="BB449" s="5"/>
      <c r="BD449" s="5"/>
      <c r="BE449" s="5"/>
      <c r="BG449" s="5"/>
      <c r="BL449" s="5"/>
      <c r="BX449" s="14"/>
      <c r="CG449" s="5"/>
      <c r="CI449" s="5"/>
    </row>
    <row r="450" spans="1:87" x14ac:dyDescent="0.3">
      <c r="A450" s="8"/>
      <c r="B450" s="8"/>
      <c r="D450" s="4"/>
      <c r="F450" s="4"/>
      <c r="G450" s="4"/>
      <c r="H450" s="18"/>
      <c r="I450" s="18"/>
      <c r="J450" s="18"/>
      <c r="K450" s="18"/>
      <c r="L450" s="18"/>
      <c r="M450" s="111"/>
      <c r="N450" s="4"/>
      <c r="O450" s="4"/>
      <c r="P450" s="43"/>
      <c r="Q450" s="8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14"/>
      <c r="AG450" s="5"/>
      <c r="AJ450" s="5"/>
      <c r="AK450" s="5"/>
      <c r="AO450" s="14"/>
      <c r="AP450" s="5"/>
      <c r="AQ450" s="5"/>
      <c r="AS450" s="5"/>
      <c r="AV450" s="5"/>
      <c r="AW450" s="5"/>
      <c r="AX450" s="5"/>
      <c r="BA450" s="5"/>
      <c r="BB450" s="5"/>
      <c r="BD450" s="5"/>
      <c r="BE450" s="5"/>
      <c r="BG450" s="5"/>
      <c r="BL450" s="5"/>
      <c r="BX450" s="14"/>
      <c r="CG450" s="5"/>
      <c r="CI450" s="5"/>
    </row>
    <row r="451" spans="1:87" x14ac:dyDescent="0.3">
      <c r="A451" s="8"/>
      <c r="B451" s="8"/>
      <c r="D451" s="4"/>
      <c r="F451" s="4"/>
      <c r="G451" s="4"/>
      <c r="H451" s="18"/>
      <c r="I451" s="18"/>
      <c r="J451" s="18"/>
      <c r="K451" s="18"/>
      <c r="L451" s="18"/>
      <c r="M451" s="111"/>
      <c r="N451" s="4"/>
      <c r="O451" s="4"/>
      <c r="P451" s="43"/>
      <c r="Q451" s="8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14"/>
      <c r="AG451" s="5"/>
      <c r="AJ451" s="5"/>
      <c r="AK451" s="5"/>
      <c r="AO451" s="14"/>
      <c r="AP451" s="5"/>
      <c r="AQ451" s="5"/>
      <c r="AS451" s="5"/>
      <c r="AV451" s="5"/>
      <c r="AW451" s="5"/>
      <c r="AX451" s="5"/>
      <c r="BA451" s="5"/>
      <c r="BB451" s="5"/>
      <c r="BD451" s="5"/>
      <c r="BE451" s="5"/>
      <c r="BG451" s="5"/>
      <c r="BL451" s="5"/>
      <c r="BX451" s="14"/>
      <c r="CG451" s="5"/>
      <c r="CI451" s="5"/>
    </row>
    <row r="452" spans="1:87" x14ac:dyDescent="0.3">
      <c r="A452" s="8"/>
      <c r="B452" s="8"/>
      <c r="D452" s="4"/>
      <c r="F452" s="4"/>
      <c r="G452" s="4"/>
      <c r="H452" s="18"/>
      <c r="I452" s="18"/>
      <c r="J452" s="18"/>
      <c r="K452" s="18"/>
      <c r="L452" s="18"/>
      <c r="M452" s="111"/>
      <c r="N452" s="4"/>
      <c r="O452" s="4"/>
      <c r="P452" s="43"/>
      <c r="Q452" s="8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14"/>
      <c r="AG452" s="5"/>
      <c r="AJ452" s="5"/>
      <c r="AK452" s="5"/>
      <c r="AO452" s="14"/>
      <c r="AP452" s="5"/>
      <c r="AQ452" s="5"/>
      <c r="AS452" s="5"/>
      <c r="AV452" s="5"/>
      <c r="AW452" s="5"/>
      <c r="AX452" s="5"/>
      <c r="BA452" s="5"/>
      <c r="BB452" s="5"/>
      <c r="BD452" s="5"/>
      <c r="BE452" s="5"/>
      <c r="BG452" s="5"/>
      <c r="BL452" s="5"/>
      <c r="BX452" s="14"/>
      <c r="CG452" s="5"/>
      <c r="CI452" s="5"/>
    </row>
    <row r="453" spans="1:87" x14ac:dyDescent="0.3">
      <c r="A453" s="8"/>
      <c r="B453" s="8"/>
      <c r="D453" s="4"/>
      <c r="F453" s="4"/>
      <c r="G453" s="4"/>
      <c r="H453" s="18"/>
      <c r="I453" s="18"/>
      <c r="J453" s="18"/>
      <c r="K453" s="18"/>
      <c r="L453" s="18"/>
      <c r="M453" s="111"/>
      <c r="N453" s="4"/>
      <c r="O453" s="4"/>
      <c r="P453" s="43"/>
      <c r="Q453" s="8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14"/>
      <c r="AG453" s="5"/>
      <c r="AJ453" s="5"/>
      <c r="AK453" s="5"/>
      <c r="AO453" s="14"/>
      <c r="AP453" s="5"/>
      <c r="AQ453" s="5"/>
      <c r="AS453" s="5"/>
      <c r="AV453" s="5"/>
      <c r="AW453" s="5"/>
      <c r="AX453" s="5"/>
      <c r="BA453" s="5"/>
      <c r="BB453" s="5"/>
      <c r="BD453" s="5"/>
      <c r="BE453" s="5"/>
      <c r="BG453" s="5"/>
      <c r="BL453" s="5"/>
      <c r="BX453" s="14"/>
      <c r="CG453" s="5"/>
      <c r="CI453" s="5"/>
    </row>
    <row r="454" spans="1:87" x14ac:dyDescent="0.3">
      <c r="A454" s="8"/>
      <c r="B454" s="8"/>
      <c r="D454" s="4"/>
      <c r="F454" s="4"/>
      <c r="G454" s="4"/>
      <c r="H454" s="18"/>
      <c r="I454" s="18"/>
      <c r="J454" s="18"/>
      <c r="K454" s="18"/>
      <c r="L454" s="18"/>
      <c r="M454" s="111"/>
      <c r="N454" s="4"/>
      <c r="O454" s="4"/>
      <c r="P454" s="43"/>
      <c r="Q454" s="8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14"/>
      <c r="AG454" s="5"/>
      <c r="AJ454" s="5"/>
      <c r="AK454" s="5"/>
      <c r="AO454" s="14"/>
      <c r="AP454" s="5"/>
      <c r="AQ454" s="5"/>
      <c r="AS454" s="5"/>
      <c r="AV454" s="5"/>
      <c r="AW454" s="5"/>
      <c r="AX454" s="5"/>
      <c r="BA454" s="5"/>
      <c r="BB454" s="5"/>
      <c r="BD454" s="5"/>
      <c r="BE454" s="5"/>
      <c r="BG454" s="5"/>
      <c r="BL454" s="5"/>
      <c r="BX454" s="14"/>
      <c r="CG454" s="5"/>
      <c r="CI454" s="5"/>
    </row>
    <row r="455" spans="1:87" x14ac:dyDescent="0.3">
      <c r="A455" s="8"/>
      <c r="B455" s="8"/>
      <c r="D455" s="4"/>
      <c r="F455" s="4"/>
      <c r="G455" s="4"/>
      <c r="H455" s="18"/>
      <c r="I455" s="18"/>
      <c r="J455" s="18"/>
      <c r="K455" s="18"/>
      <c r="L455" s="18"/>
      <c r="M455" s="111"/>
      <c r="N455" s="4"/>
      <c r="O455" s="4"/>
      <c r="P455" s="43"/>
      <c r="Q455" s="8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14"/>
      <c r="AG455" s="5"/>
      <c r="AJ455" s="5"/>
      <c r="AK455" s="5"/>
      <c r="AO455" s="14"/>
      <c r="AP455" s="5"/>
      <c r="AQ455" s="5"/>
      <c r="AS455" s="5"/>
      <c r="AV455" s="5"/>
      <c r="AW455" s="5"/>
      <c r="AX455" s="5"/>
      <c r="BA455" s="5"/>
      <c r="BB455" s="5"/>
      <c r="BD455" s="5"/>
      <c r="BE455" s="5"/>
      <c r="BG455" s="5"/>
      <c r="BL455" s="5"/>
      <c r="BX455" s="14"/>
      <c r="CG455" s="5"/>
      <c r="CI455" s="5"/>
    </row>
    <row r="456" spans="1:87" x14ac:dyDescent="0.3">
      <c r="A456" s="8"/>
      <c r="B456" s="8"/>
      <c r="D456" s="4"/>
      <c r="F456" s="4"/>
      <c r="G456" s="4"/>
      <c r="H456" s="18"/>
      <c r="I456" s="18"/>
      <c r="J456" s="18"/>
      <c r="K456" s="18"/>
      <c r="L456" s="18"/>
      <c r="M456" s="111"/>
      <c r="N456" s="4"/>
      <c r="O456" s="4"/>
      <c r="P456" s="43"/>
      <c r="Q456" s="8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14"/>
      <c r="AG456" s="5"/>
      <c r="AJ456" s="5"/>
      <c r="AK456" s="5"/>
      <c r="AO456" s="14"/>
      <c r="AP456" s="5"/>
      <c r="AQ456" s="5"/>
      <c r="AS456" s="5"/>
      <c r="AV456" s="5"/>
      <c r="AW456" s="5"/>
      <c r="AX456" s="5"/>
      <c r="BA456" s="5"/>
      <c r="BB456" s="5"/>
      <c r="BD456" s="5"/>
      <c r="BE456" s="5"/>
      <c r="BG456" s="5"/>
      <c r="BL456" s="5"/>
      <c r="BX456" s="14"/>
      <c r="CG456" s="5"/>
      <c r="CI456" s="5"/>
    </row>
    <row r="457" spans="1:87" x14ac:dyDescent="0.3">
      <c r="A457" s="8"/>
      <c r="B457" s="8"/>
      <c r="D457" s="4"/>
      <c r="F457" s="4"/>
      <c r="G457" s="4"/>
      <c r="H457" s="18"/>
      <c r="I457" s="18"/>
      <c r="J457" s="18"/>
      <c r="K457" s="18"/>
      <c r="L457" s="18"/>
      <c r="M457" s="111"/>
      <c r="N457" s="4"/>
      <c r="O457" s="4"/>
      <c r="P457" s="43"/>
      <c r="Q457" s="8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14"/>
      <c r="AG457" s="5"/>
      <c r="AJ457" s="5"/>
      <c r="AK457" s="5"/>
      <c r="AO457" s="14"/>
      <c r="AP457" s="5"/>
      <c r="AQ457" s="5"/>
      <c r="AS457" s="5"/>
      <c r="AV457" s="5"/>
      <c r="AW457" s="5"/>
      <c r="AX457" s="5"/>
      <c r="BA457" s="5"/>
      <c r="BB457" s="5"/>
      <c r="BD457" s="5"/>
      <c r="BE457" s="5"/>
      <c r="BG457" s="5"/>
      <c r="BL457" s="5"/>
      <c r="BX457" s="14"/>
      <c r="CG457" s="5"/>
      <c r="CI457" s="5"/>
    </row>
    <row r="458" spans="1:87" x14ac:dyDescent="0.3">
      <c r="A458" s="8"/>
      <c r="B458" s="8"/>
      <c r="D458" s="4"/>
      <c r="F458" s="4"/>
      <c r="G458" s="4"/>
      <c r="H458" s="18"/>
      <c r="I458" s="18"/>
      <c r="J458" s="18"/>
      <c r="K458" s="18"/>
      <c r="L458" s="18"/>
      <c r="M458" s="111"/>
      <c r="N458" s="4"/>
      <c r="O458" s="4"/>
      <c r="P458" s="43"/>
      <c r="Q458" s="8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14"/>
      <c r="AG458" s="5"/>
      <c r="AJ458" s="5"/>
      <c r="AK458" s="5"/>
      <c r="AO458" s="14"/>
      <c r="AP458" s="5"/>
      <c r="AQ458" s="5"/>
      <c r="AS458" s="5"/>
      <c r="AV458" s="5"/>
      <c r="AW458" s="5"/>
      <c r="AX458" s="5"/>
      <c r="BA458" s="5"/>
      <c r="BB458" s="5"/>
      <c r="BD458" s="5"/>
      <c r="BE458" s="5"/>
      <c r="BG458" s="5"/>
      <c r="BL458" s="5"/>
      <c r="BX458" s="14"/>
      <c r="CG458" s="5"/>
      <c r="CI458" s="5"/>
    </row>
    <row r="459" spans="1:87" x14ac:dyDescent="0.3">
      <c r="A459" s="8"/>
      <c r="B459" s="8"/>
      <c r="D459" s="4"/>
      <c r="F459" s="4"/>
      <c r="G459" s="4"/>
      <c r="H459" s="18"/>
      <c r="I459" s="18"/>
      <c r="J459" s="18"/>
      <c r="K459" s="18"/>
      <c r="L459" s="18"/>
      <c r="M459" s="111"/>
      <c r="N459" s="4"/>
      <c r="O459" s="4"/>
      <c r="P459" s="43"/>
      <c r="Q459" s="8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14"/>
      <c r="AG459" s="5"/>
      <c r="AJ459" s="5"/>
      <c r="AK459" s="5"/>
      <c r="AO459" s="14"/>
      <c r="AP459" s="5"/>
      <c r="AQ459" s="5"/>
      <c r="AS459" s="5"/>
      <c r="AV459" s="5"/>
      <c r="AW459" s="5"/>
      <c r="AX459" s="5"/>
      <c r="BA459" s="5"/>
      <c r="BB459" s="5"/>
      <c r="BD459" s="5"/>
      <c r="BE459" s="5"/>
      <c r="BG459" s="5"/>
      <c r="BL459" s="5"/>
      <c r="BX459" s="14"/>
      <c r="CG459" s="5"/>
      <c r="CI459" s="5"/>
    </row>
    <row r="460" spans="1:87" x14ac:dyDescent="0.3">
      <c r="A460" s="8"/>
      <c r="B460" s="8"/>
      <c r="D460" s="4"/>
      <c r="F460" s="4"/>
      <c r="G460" s="4"/>
      <c r="H460" s="18"/>
      <c r="I460" s="18"/>
      <c r="J460" s="18"/>
      <c r="K460" s="18"/>
      <c r="L460" s="18"/>
      <c r="M460" s="111"/>
      <c r="N460" s="4"/>
      <c r="O460" s="4"/>
      <c r="P460" s="43"/>
      <c r="Q460" s="8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14"/>
      <c r="AG460" s="5"/>
      <c r="AJ460" s="5"/>
      <c r="AK460" s="5"/>
      <c r="AO460" s="14"/>
      <c r="AP460" s="5"/>
      <c r="AQ460" s="5"/>
      <c r="AS460" s="5"/>
      <c r="AV460" s="5"/>
      <c r="AW460" s="5"/>
      <c r="AX460" s="5"/>
      <c r="BA460" s="5"/>
      <c r="BB460" s="5"/>
      <c r="BD460" s="5"/>
      <c r="BE460" s="5"/>
      <c r="BG460" s="5"/>
      <c r="BL460" s="5"/>
      <c r="BX460" s="14"/>
      <c r="CG460" s="5"/>
      <c r="CI460" s="5"/>
    </row>
    <row r="461" spans="1:87" x14ac:dyDescent="0.3">
      <c r="A461" s="8"/>
      <c r="B461" s="8"/>
      <c r="D461" s="4"/>
      <c r="F461" s="4"/>
      <c r="G461" s="4"/>
      <c r="H461" s="18"/>
      <c r="I461" s="18"/>
      <c r="J461" s="18"/>
      <c r="K461" s="18"/>
      <c r="L461" s="18"/>
      <c r="M461" s="111"/>
      <c r="N461" s="4"/>
      <c r="O461" s="4"/>
      <c r="P461" s="43"/>
      <c r="Q461" s="8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14"/>
      <c r="AG461" s="5"/>
      <c r="AJ461" s="5"/>
      <c r="AK461" s="5"/>
      <c r="AO461" s="14"/>
      <c r="AP461" s="5"/>
      <c r="AQ461" s="5"/>
      <c r="AS461" s="5"/>
      <c r="AV461" s="5"/>
      <c r="AW461" s="5"/>
      <c r="AX461" s="5"/>
      <c r="BA461" s="5"/>
      <c r="BB461" s="5"/>
      <c r="BD461" s="5"/>
      <c r="BE461" s="5"/>
      <c r="BG461" s="5"/>
      <c r="BL461" s="5"/>
      <c r="BX461" s="14"/>
      <c r="CG461" s="5"/>
      <c r="CI461" s="5"/>
    </row>
    <row r="462" spans="1:87" x14ac:dyDescent="0.3">
      <c r="A462" s="8"/>
      <c r="B462" s="8"/>
      <c r="D462" s="4"/>
      <c r="F462" s="4"/>
      <c r="G462" s="4"/>
      <c r="H462" s="18"/>
      <c r="I462" s="18"/>
      <c r="J462" s="18"/>
      <c r="K462" s="18"/>
      <c r="L462" s="18"/>
      <c r="M462" s="111"/>
      <c r="N462" s="4"/>
      <c r="O462" s="4"/>
      <c r="P462" s="43"/>
      <c r="Q462" s="8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14"/>
      <c r="AG462" s="5"/>
      <c r="AJ462" s="5"/>
      <c r="AK462" s="5"/>
      <c r="AO462" s="14"/>
      <c r="AP462" s="5"/>
      <c r="AQ462" s="5"/>
      <c r="AS462" s="5"/>
      <c r="AV462" s="5"/>
      <c r="AW462" s="5"/>
      <c r="AX462" s="5"/>
      <c r="BA462" s="5"/>
      <c r="BB462" s="5"/>
      <c r="BD462" s="5"/>
      <c r="BE462" s="5"/>
      <c r="BG462" s="5"/>
      <c r="BL462" s="5"/>
      <c r="BX462" s="14"/>
      <c r="CG462" s="5"/>
      <c r="CI462" s="5"/>
    </row>
    <row r="463" spans="1:87" x14ac:dyDescent="0.3">
      <c r="A463" s="8"/>
      <c r="B463" s="8"/>
      <c r="D463" s="4"/>
      <c r="F463" s="4"/>
      <c r="G463" s="4"/>
      <c r="H463" s="18"/>
      <c r="I463" s="18"/>
      <c r="J463" s="18"/>
      <c r="K463" s="18"/>
      <c r="L463" s="18"/>
      <c r="M463" s="111"/>
      <c r="N463" s="4"/>
      <c r="O463" s="4"/>
      <c r="P463" s="43"/>
      <c r="Q463" s="8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14"/>
      <c r="AG463" s="5"/>
      <c r="AJ463" s="5"/>
      <c r="AK463" s="5"/>
      <c r="AO463" s="14"/>
      <c r="AP463" s="5"/>
      <c r="AQ463" s="5"/>
      <c r="AS463" s="5"/>
      <c r="AV463" s="5"/>
      <c r="AW463" s="5"/>
      <c r="AX463" s="5"/>
      <c r="BA463" s="5"/>
      <c r="BB463" s="5"/>
      <c r="BD463" s="5"/>
      <c r="BE463" s="5"/>
      <c r="BG463" s="5"/>
      <c r="BL463" s="5"/>
      <c r="BX463" s="14"/>
      <c r="CG463" s="5"/>
      <c r="CI463" s="5"/>
    </row>
    <row r="464" spans="1:87" x14ac:dyDescent="0.3">
      <c r="A464" s="8"/>
      <c r="B464" s="8"/>
      <c r="D464" s="4"/>
      <c r="F464" s="4"/>
      <c r="G464" s="4"/>
      <c r="H464" s="18"/>
      <c r="I464" s="18"/>
      <c r="J464" s="18"/>
      <c r="K464" s="18"/>
      <c r="L464" s="18"/>
      <c r="M464" s="111"/>
      <c r="N464" s="4"/>
      <c r="O464" s="4"/>
      <c r="P464" s="43"/>
      <c r="Q464" s="8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14"/>
      <c r="AG464" s="5"/>
      <c r="AJ464" s="5"/>
      <c r="AK464" s="5"/>
      <c r="AO464" s="14"/>
      <c r="AP464" s="5"/>
      <c r="AQ464" s="5"/>
      <c r="AS464" s="5"/>
      <c r="AV464" s="5"/>
      <c r="AW464" s="5"/>
      <c r="AX464" s="5"/>
      <c r="BA464" s="5"/>
      <c r="BB464" s="5"/>
      <c r="BD464" s="5"/>
      <c r="BE464" s="5"/>
      <c r="BG464" s="5"/>
      <c r="BL464" s="5"/>
      <c r="BX464" s="14"/>
      <c r="CG464" s="5"/>
      <c r="CI464" s="5"/>
    </row>
    <row r="465" spans="1:87" x14ac:dyDescent="0.3">
      <c r="A465" s="8"/>
      <c r="B465" s="8"/>
      <c r="D465" s="4"/>
      <c r="F465" s="4"/>
      <c r="G465" s="4"/>
      <c r="H465" s="18"/>
      <c r="I465" s="18"/>
      <c r="J465" s="18"/>
      <c r="K465" s="18"/>
      <c r="L465" s="18"/>
      <c r="M465" s="111"/>
      <c r="N465" s="4"/>
      <c r="O465" s="4"/>
      <c r="P465" s="43"/>
      <c r="Q465" s="8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14"/>
      <c r="AG465" s="5"/>
      <c r="AJ465" s="5"/>
      <c r="AK465" s="5"/>
      <c r="AO465" s="14"/>
      <c r="AP465" s="5"/>
      <c r="AQ465" s="5"/>
      <c r="AS465" s="5"/>
      <c r="AV465" s="5"/>
      <c r="AW465" s="5"/>
      <c r="AX465" s="5"/>
      <c r="BA465" s="5"/>
      <c r="BB465" s="5"/>
      <c r="BD465" s="5"/>
      <c r="BE465" s="5"/>
      <c r="BG465" s="5"/>
      <c r="BL465" s="5"/>
      <c r="BX465" s="14"/>
      <c r="CG465" s="5"/>
      <c r="CI465" s="5"/>
    </row>
    <row r="466" spans="1:87" x14ac:dyDescent="0.3">
      <c r="A466" s="8"/>
      <c r="B466" s="8"/>
      <c r="D466" s="4"/>
      <c r="F466" s="4"/>
      <c r="G466" s="4"/>
      <c r="H466" s="18"/>
      <c r="I466" s="18"/>
      <c r="J466" s="18"/>
      <c r="K466" s="18"/>
      <c r="L466" s="18"/>
      <c r="M466" s="111"/>
      <c r="N466" s="4"/>
      <c r="O466" s="4"/>
      <c r="P466" s="43"/>
      <c r="Q466" s="8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14"/>
      <c r="AG466" s="5"/>
      <c r="AJ466" s="5"/>
      <c r="AK466" s="5"/>
      <c r="AO466" s="14"/>
      <c r="AP466" s="5"/>
      <c r="AQ466" s="5"/>
      <c r="AS466" s="5"/>
      <c r="AV466" s="5"/>
      <c r="AW466" s="5"/>
      <c r="AX466" s="5"/>
      <c r="BA466" s="5"/>
      <c r="BB466" s="5"/>
      <c r="BD466" s="5"/>
      <c r="BE466" s="5"/>
      <c r="BG466" s="5"/>
      <c r="BL466" s="5"/>
      <c r="BX466" s="14"/>
      <c r="CG466" s="5"/>
      <c r="CI466" s="5"/>
    </row>
    <row r="467" spans="1:87" x14ac:dyDescent="0.3">
      <c r="A467" s="8"/>
      <c r="B467" s="8"/>
      <c r="D467" s="4"/>
      <c r="F467" s="4"/>
      <c r="G467" s="4"/>
      <c r="H467" s="18"/>
      <c r="I467" s="18"/>
      <c r="J467" s="18"/>
      <c r="K467" s="18"/>
      <c r="L467" s="18"/>
      <c r="M467" s="111"/>
      <c r="N467" s="4"/>
      <c r="O467" s="4"/>
      <c r="P467" s="43"/>
      <c r="Q467" s="8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14"/>
      <c r="AG467" s="5"/>
      <c r="AJ467" s="5"/>
      <c r="AK467" s="5"/>
      <c r="AO467" s="14"/>
      <c r="AP467" s="5"/>
      <c r="AQ467" s="5"/>
      <c r="AS467" s="5"/>
      <c r="AV467" s="5"/>
      <c r="AW467" s="5"/>
      <c r="AX467" s="5"/>
      <c r="BA467" s="5"/>
      <c r="BB467" s="5"/>
      <c r="BD467" s="5"/>
      <c r="BE467" s="5"/>
      <c r="BG467" s="5"/>
      <c r="BL467" s="5"/>
      <c r="BX467" s="14"/>
      <c r="CG467" s="5"/>
      <c r="CI467" s="5"/>
    </row>
    <row r="468" spans="1:87" x14ac:dyDescent="0.3">
      <c r="A468" s="8"/>
      <c r="B468" s="8"/>
      <c r="D468" s="4"/>
      <c r="F468" s="4"/>
      <c r="G468" s="4"/>
      <c r="H468" s="18"/>
      <c r="I468" s="18"/>
      <c r="J468" s="18"/>
      <c r="K468" s="18"/>
      <c r="L468" s="18"/>
      <c r="M468" s="111"/>
      <c r="N468" s="4"/>
      <c r="O468" s="4"/>
      <c r="P468" s="43"/>
      <c r="Q468" s="8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14"/>
      <c r="AG468" s="5"/>
      <c r="AJ468" s="5"/>
      <c r="AK468" s="5"/>
      <c r="AO468" s="14"/>
      <c r="AP468" s="5"/>
      <c r="AQ468" s="5"/>
      <c r="AS468" s="5"/>
      <c r="AV468" s="5"/>
      <c r="AW468" s="5"/>
      <c r="AX468" s="5"/>
      <c r="BA468" s="5"/>
      <c r="BB468" s="5"/>
      <c r="BD468" s="5"/>
      <c r="BE468" s="5"/>
      <c r="BG468" s="5"/>
      <c r="BL468" s="5"/>
      <c r="BX468" s="14"/>
      <c r="CG468" s="5"/>
      <c r="CI468" s="5"/>
    </row>
    <row r="469" spans="1:87" x14ac:dyDescent="0.3">
      <c r="A469" s="8"/>
      <c r="B469" s="8"/>
      <c r="D469" s="4"/>
      <c r="F469" s="4"/>
      <c r="G469" s="4"/>
      <c r="H469" s="18"/>
      <c r="I469" s="18"/>
      <c r="J469" s="18"/>
      <c r="K469" s="18"/>
      <c r="L469" s="18"/>
      <c r="M469" s="111"/>
      <c r="N469" s="4"/>
      <c r="O469" s="4"/>
      <c r="P469" s="43"/>
      <c r="Q469" s="8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14"/>
      <c r="AG469" s="5"/>
      <c r="AJ469" s="5"/>
      <c r="AK469" s="5"/>
      <c r="AO469" s="14"/>
      <c r="AP469" s="5"/>
      <c r="AQ469" s="5"/>
      <c r="AS469" s="5"/>
      <c r="AV469" s="5"/>
      <c r="AW469" s="5"/>
      <c r="AX469" s="5"/>
      <c r="BA469" s="5"/>
      <c r="BB469" s="5"/>
      <c r="BD469" s="5"/>
      <c r="BE469" s="5"/>
      <c r="BG469" s="5"/>
      <c r="BL469" s="5"/>
      <c r="BX469" s="14"/>
      <c r="CG469" s="5"/>
      <c r="CI469" s="5"/>
    </row>
    <row r="470" spans="1:87" x14ac:dyDescent="0.3">
      <c r="A470" s="8"/>
      <c r="B470" s="8"/>
      <c r="D470" s="4"/>
      <c r="F470" s="4"/>
      <c r="G470" s="4"/>
      <c r="H470" s="18"/>
      <c r="I470" s="18"/>
      <c r="J470" s="18"/>
      <c r="K470" s="18"/>
      <c r="L470" s="18"/>
      <c r="M470" s="111"/>
      <c r="N470" s="4"/>
      <c r="O470" s="4"/>
      <c r="P470" s="43"/>
      <c r="Q470" s="8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14"/>
      <c r="AG470" s="5"/>
      <c r="AJ470" s="5"/>
      <c r="AK470" s="5"/>
      <c r="AO470" s="14"/>
      <c r="AP470" s="5"/>
      <c r="AQ470" s="5"/>
      <c r="AS470" s="5"/>
      <c r="AV470" s="5"/>
      <c r="AW470" s="5"/>
      <c r="AX470" s="5"/>
      <c r="BA470" s="5"/>
      <c r="BB470" s="5"/>
      <c r="BD470" s="5"/>
      <c r="BE470" s="5"/>
      <c r="BG470" s="5"/>
      <c r="BL470" s="5"/>
      <c r="BX470" s="14"/>
      <c r="CG470" s="5"/>
      <c r="CI470" s="5"/>
    </row>
    <row r="471" spans="1:87" x14ac:dyDescent="0.3">
      <c r="A471" s="8"/>
      <c r="B471" s="8"/>
      <c r="D471" s="4"/>
      <c r="F471" s="4"/>
      <c r="G471" s="4"/>
      <c r="H471" s="18"/>
      <c r="I471" s="18"/>
      <c r="J471" s="18"/>
      <c r="K471" s="18"/>
      <c r="L471" s="18"/>
      <c r="M471" s="111"/>
      <c r="N471" s="4"/>
      <c r="O471" s="4"/>
      <c r="P471" s="43"/>
      <c r="Q471" s="8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14"/>
      <c r="AG471" s="5"/>
      <c r="AJ471" s="5"/>
      <c r="AK471" s="5"/>
      <c r="AO471" s="14"/>
      <c r="AP471" s="5"/>
      <c r="AQ471" s="5"/>
      <c r="AS471" s="5"/>
      <c r="AV471" s="5"/>
      <c r="AW471" s="5"/>
      <c r="AX471" s="5"/>
      <c r="BA471" s="5"/>
      <c r="BB471" s="5"/>
      <c r="BD471" s="5"/>
      <c r="BE471" s="5"/>
      <c r="BG471" s="5"/>
      <c r="BL471" s="5"/>
      <c r="BX471" s="14"/>
      <c r="CG471" s="5"/>
      <c r="CI471" s="5"/>
    </row>
    <row r="472" spans="1:87" x14ac:dyDescent="0.3">
      <c r="A472" s="8"/>
      <c r="B472" s="8"/>
      <c r="D472" s="4"/>
      <c r="F472" s="4"/>
      <c r="G472" s="4"/>
      <c r="H472" s="18"/>
      <c r="I472" s="18"/>
      <c r="J472" s="18"/>
      <c r="K472" s="18"/>
      <c r="L472" s="18"/>
      <c r="M472" s="111"/>
      <c r="N472" s="4"/>
      <c r="O472" s="4"/>
      <c r="P472" s="43"/>
      <c r="Q472" s="8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14"/>
      <c r="AG472" s="5"/>
      <c r="AJ472" s="5"/>
      <c r="AK472" s="5"/>
      <c r="AO472" s="14"/>
      <c r="AP472" s="5"/>
      <c r="AQ472" s="5"/>
      <c r="AS472" s="5"/>
      <c r="AV472" s="5"/>
      <c r="AW472" s="5"/>
      <c r="AX472" s="5"/>
      <c r="BA472" s="5"/>
      <c r="BB472" s="5"/>
      <c r="BD472" s="5"/>
      <c r="BE472" s="5"/>
      <c r="BG472" s="5"/>
      <c r="BL472" s="5"/>
      <c r="BX472" s="14"/>
      <c r="CG472" s="5"/>
      <c r="CI472" s="5"/>
    </row>
    <row r="473" spans="1:87" x14ac:dyDescent="0.3">
      <c r="A473" s="8"/>
      <c r="B473" s="8"/>
      <c r="D473" s="4"/>
      <c r="F473" s="4"/>
      <c r="G473" s="4"/>
      <c r="H473" s="18"/>
      <c r="I473" s="18"/>
      <c r="J473" s="18"/>
      <c r="K473" s="18"/>
      <c r="L473" s="18"/>
      <c r="M473" s="111"/>
      <c r="N473" s="4"/>
      <c r="O473" s="4"/>
      <c r="P473" s="43"/>
      <c r="Q473" s="8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14"/>
      <c r="AG473" s="5"/>
      <c r="AJ473" s="5"/>
      <c r="AK473" s="5"/>
      <c r="AO473" s="14"/>
      <c r="AP473" s="5"/>
      <c r="AQ473" s="5"/>
      <c r="AS473" s="5"/>
      <c r="AV473" s="5"/>
      <c r="AW473" s="5"/>
      <c r="AX473" s="5"/>
      <c r="BA473" s="5"/>
      <c r="BB473" s="5"/>
      <c r="BD473" s="5"/>
      <c r="BE473" s="5"/>
      <c r="BG473" s="5"/>
      <c r="BL473" s="5"/>
      <c r="BX473" s="14"/>
      <c r="CG473" s="5"/>
      <c r="CI473" s="5"/>
    </row>
    <row r="474" spans="1:87" x14ac:dyDescent="0.3">
      <c r="A474" s="8"/>
      <c r="B474" s="8"/>
      <c r="D474" s="4"/>
      <c r="F474" s="4"/>
      <c r="G474" s="4"/>
      <c r="H474" s="18"/>
      <c r="I474" s="18"/>
      <c r="J474" s="18"/>
      <c r="K474" s="18"/>
      <c r="L474" s="18"/>
      <c r="M474" s="111"/>
      <c r="N474" s="4"/>
      <c r="O474" s="4"/>
      <c r="P474" s="43"/>
      <c r="Q474" s="8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14"/>
      <c r="AG474" s="5"/>
      <c r="AJ474" s="5"/>
      <c r="AK474" s="5"/>
      <c r="AO474" s="14"/>
      <c r="AP474" s="5"/>
      <c r="AQ474" s="5"/>
      <c r="AS474" s="5"/>
      <c r="AV474" s="5"/>
      <c r="AW474" s="5"/>
      <c r="AX474" s="5"/>
      <c r="BA474" s="5"/>
      <c r="BB474" s="5"/>
      <c r="BD474" s="5"/>
      <c r="BE474" s="5"/>
      <c r="BG474" s="5"/>
      <c r="BL474" s="5"/>
      <c r="BX474" s="14"/>
      <c r="CG474" s="5"/>
      <c r="CI474" s="5"/>
    </row>
    <row r="475" spans="1:87" x14ac:dyDescent="0.3">
      <c r="A475" s="8"/>
      <c r="B475" s="8"/>
      <c r="D475" s="4"/>
      <c r="F475" s="4"/>
      <c r="G475" s="4"/>
      <c r="H475" s="18"/>
      <c r="I475" s="18"/>
      <c r="J475" s="18"/>
      <c r="K475" s="18"/>
      <c r="L475" s="18"/>
      <c r="M475" s="111"/>
      <c r="N475" s="4"/>
      <c r="O475" s="4"/>
      <c r="P475" s="43"/>
      <c r="Q475" s="8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14"/>
      <c r="AG475" s="5"/>
      <c r="AJ475" s="5"/>
      <c r="AK475" s="5"/>
      <c r="AO475" s="14"/>
      <c r="AP475" s="5"/>
      <c r="AQ475" s="5"/>
      <c r="AS475" s="5"/>
      <c r="AV475" s="5"/>
      <c r="AW475" s="5"/>
      <c r="AX475" s="5"/>
      <c r="BA475" s="5"/>
      <c r="BB475" s="5"/>
      <c r="BD475" s="5"/>
      <c r="BE475" s="5"/>
      <c r="BG475" s="5"/>
      <c r="BL475" s="5"/>
      <c r="BX475" s="14"/>
      <c r="CG475" s="5"/>
      <c r="CI475" s="5"/>
    </row>
    <row r="476" spans="1:87" x14ac:dyDescent="0.3">
      <c r="A476" s="8"/>
      <c r="B476" s="8"/>
      <c r="D476" s="4"/>
      <c r="F476" s="4"/>
      <c r="G476" s="4"/>
      <c r="H476" s="18"/>
      <c r="I476" s="18"/>
      <c r="J476" s="18"/>
      <c r="K476" s="18"/>
      <c r="L476" s="18"/>
      <c r="M476" s="111"/>
      <c r="N476" s="4"/>
      <c r="O476" s="4"/>
      <c r="P476" s="43"/>
      <c r="Q476" s="8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14"/>
      <c r="AG476" s="5"/>
      <c r="AJ476" s="5"/>
      <c r="AK476" s="5"/>
      <c r="AO476" s="14"/>
      <c r="AP476" s="5"/>
      <c r="AQ476" s="5"/>
      <c r="AS476" s="5"/>
      <c r="AV476" s="5"/>
      <c r="AW476" s="5"/>
      <c r="AX476" s="5"/>
      <c r="BA476" s="5"/>
      <c r="BB476" s="5"/>
      <c r="BD476" s="5"/>
      <c r="BE476" s="5"/>
      <c r="BG476" s="5"/>
      <c r="BL476" s="5"/>
      <c r="BX476" s="14"/>
      <c r="CG476" s="5"/>
      <c r="CI476" s="5"/>
    </row>
    <row r="477" spans="1:87" x14ac:dyDescent="0.3">
      <c r="A477" s="8"/>
      <c r="B477" s="8"/>
      <c r="D477" s="4"/>
      <c r="F477" s="4"/>
      <c r="G477" s="4"/>
      <c r="H477" s="18"/>
      <c r="I477" s="18"/>
      <c r="J477" s="18"/>
      <c r="K477" s="18"/>
      <c r="L477" s="18"/>
      <c r="M477" s="111"/>
      <c r="N477" s="4"/>
      <c r="O477" s="4"/>
      <c r="P477" s="43"/>
      <c r="Q477" s="8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14"/>
      <c r="AG477" s="5"/>
      <c r="AJ477" s="5"/>
      <c r="AK477" s="5"/>
      <c r="AO477" s="14"/>
      <c r="AP477" s="5"/>
      <c r="AQ477" s="5"/>
      <c r="AS477" s="5"/>
      <c r="AV477" s="5"/>
      <c r="AW477" s="5"/>
      <c r="AX477" s="5"/>
      <c r="BA477" s="5"/>
      <c r="BB477" s="5"/>
      <c r="BD477" s="5"/>
      <c r="BE477" s="5"/>
      <c r="BG477" s="5"/>
      <c r="BL477" s="5"/>
      <c r="BX477" s="14"/>
      <c r="CG477" s="5"/>
      <c r="CI477" s="5"/>
    </row>
    <row r="478" spans="1:87" x14ac:dyDescent="0.3">
      <c r="A478" s="8"/>
      <c r="B478" s="8"/>
      <c r="D478" s="4"/>
      <c r="F478" s="4"/>
      <c r="G478" s="4"/>
      <c r="H478" s="18"/>
      <c r="I478" s="18"/>
      <c r="J478" s="18"/>
      <c r="K478" s="18"/>
      <c r="L478" s="18"/>
      <c r="M478" s="111"/>
      <c r="N478" s="4"/>
      <c r="O478" s="4"/>
      <c r="P478" s="43"/>
      <c r="Q478" s="8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14"/>
      <c r="AG478" s="5"/>
      <c r="AJ478" s="5"/>
      <c r="AK478" s="5"/>
      <c r="AO478" s="14"/>
      <c r="AP478" s="5"/>
      <c r="AQ478" s="5"/>
      <c r="AS478" s="5"/>
      <c r="AV478" s="5"/>
      <c r="AW478" s="5"/>
      <c r="AX478" s="5"/>
      <c r="BA478" s="5"/>
      <c r="BB478" s="5"/>
      <c r="BD478" s="5"/>
      <c r="BE478" s="5"/>
      <c r="BG478" s="5"/>
      <c r="BL478" s="5"/>
      <c r="BX478" s="14"/>
      <c r="CG478" s="5"/>
      <c r="CI478" s="5"/>
    </row>
    <row r="479" spans="1:87" x14ac:dyDescent="0.3">
      <c r="A479" s="8"/>
      <c r="B479" s="8"/>
      <c r="D479" s="4"/>
      <c r="F479" s="4"/>
      <c r="G479" s="4"/>
      <c r="H479" s="18"/>
      <c r="I479" s="18"/>
      <c r="J479" s="18"/>
      <c r="K479" s="18"/>
      <c r="L479" s="18"/>
      <c r="M479" s="111"/>
      <c r="N479" s="4"/>
      <c r="O479" s="4"/>
      <c r="P479" s="43"/>
      <c r="Q479" s="8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14"/>
      <c r="AG479" s="5"/>
      <c r="AJ479" s="5"/>
      <c r="AK479" s="5"/>
      <c r="AO479" s="14"/>
      <c r="AP479" s="5"/>
      <c r="AQ479" s="5"/>
      <c r="AS479" s="5"/>
      <c r="AV479" s="5"/>
      <c r="AW479" s="5"/>
      <c r="AX479" s="5"/>
      <c r="BA479" s="5"/>
      <c r="BB479" s="5"/>
      <c r="BD479" s="5"/>
      <c r="BE479" s="5"/>
      <c r="BG479" s="5"/>
      <c r="BL479" s="5"/>
      <c r="BX479" s="14"/>
      <c r="CG479" s="5"/>
      <c r="CI479" s="5"/>
    </row>
    <row r="480" spans="1:87" x14ac:dyDescent="0.3">
      <c r="A480" s="8"/>
      <c r="B480" s="8"/>
      <c r="D480" s="4"/>
      <c r="F480" s="4"/>
      <c r="G480" s="4"/>
      <c r="H480" s="18"/>
      <c r="I480" s="18"/>
      <c r="J480" s="18"/>
      <c r="K480" s="18"/>
      <c r="L480" s="18"/>
      <c r="M480" s="111"/>
      <c r="N480" s="4"/>
      <c r="O480" s="4"/>
      <c r="P480" s="43"/>
      <c r="Q480" s="8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14"/>
      <c r="AG480" s="5"/>
      <c r="AJ480" s="5"/>
      <c r="AK480" s="5"/>
      <c r="AO480" s="14"/>
      <c r="AP480" s="5"/>
      <c r="AQ480" s="5"/>
      <c r="AS480" s="5"/>
      <c r="AV480" s="5"/>
      <c r="AW480" s="5"/>
      <c r="AX480" s="5"/>
      <c r="BA480" s="5"/>
      <c r="BB480" s="5"/>
      <c r="BD480" s="5"/>
      <c r="BE480" s="5"/>
      <c r="BG480" s="5"/>
      <c r="BL480" s="5"/>
      <c r="BX480" s="14"/>
      <c r="CG480" s="5"/>
      <c r="CI480" s="5"/>
    </row>
    <row r="481" spans="1:87" x14ac:dyDescent="0.3">
      <c r="A481" s="8"/>
      <c r="B481" s="8"/>
      <c r="D481" s="4"/>
      <c r="F481" s="4"/>
      <c r="G481" s="4"/>
      <c r="H481" s="18"/>
      <c r="I481" s="18"/>
      <c r="J481" s="18"/>
      <c r="K481" s="18"/>
      <c r="L481" s="18"/>
      <c r="M481" s="111"/>
      <c r="N481" s="4"/>
      <c r="O481" s="4"/>
      <c r="P481" s="43"/>
      <c r="Q481" s="8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14"/>
      <c r="AG481" s="5"/>
      <c r="AJ481" s="5"/>
      <c r="AK481" s="5"/>
      <c r="AO481" s="14"/>
      <c r="AP481" s="5"/>
      <c r="AQ481" s="5"/>
      <c r="AS481" s="5"/>
      <c r="AV481" s="5"/>
      <c r="AW481" s="5"/>
      <c r="AX481" s="5"/>
      <c r="BA481" s="5"/>
      <c r="BB481" s="5"/>
      <c r="BD481" s="5"/>
      <c r="BE481" s="5"/>
      <c r="BG481" s="5"/>
      <c r="BL481" s="5"/>
      <c r="BX481" s="14"/>
      <c r="CG481" s="5"/>
      <c r="CI481" s="5"/>
    </row>
    <row r="482" spans="1:87" x14ac:dyDescent="0.3">
      <c r="A482" s="8"/>
      <c r="B482" s="8"/>
      <c r="D482" s="4"/>
      <c r="F482" s="4"/>
      <c r="G482" s="4"/>
      <c r="H482" s="18"/>
      <c r="I482" s="18"/>
      <c r="J482" s="18"/>
      <c r="K482" s="18"/>
      <c r="L482" s="18"/>
      <c r="M482" s="111"/>
      <c r="N482" s="4"/>
      <c r="O482" s="4"/>
      <c r="P482" s="43"/>
      <c r="Q482" s="8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14"/>
      <c r="AG482" s="5"/>
      <c r="AJ482" s="5"/>
      <c r="AK482" s="5"/>
      <c r="AO482" s="14"/>
      <c r="AP482" s="5"/>
      <c r="AQ482" s="5"/>
      <c r="AS482" s="5"/>
      <c r="AV482" s="5"/>
      <c r="AW482" s="5"/>
      <c r="AX482" s="5"/>
      <c r="BA482" s="5"/>
      <c r="BB482" s="5"/>
      <c r="BD482" s="5"/>
      <c r="BE482" s="5"/>
      <c r="BG482" s="5"/>
      <c r="BL482" s="5"/>
      <c r="BX482" s="14"/>
      <c r="CG482" s="5"/>
      <c r="CI482" s="5"/>
    </row>
    <row r="483" spans="1:87" x14ac:dyDescent="0.3">
      <c r="A483" s="8"/>
      <c r="B483" s="8"/>
      <c r="D483" s="4"/>
      <c r="F483" s="4"/>
      <c r="G483" s="4"/>
      <c r="H483" s="18"/>
      <c r="I483" s="18"/>
      <c r="J483" s="18"/>
      <c r="K483" s="18"/>
      <c r="L483" s="18"/>
      <c r="M483" s="111"/>
      <c r="N483" s="4"/>
      <c r="O483" s="4"/>
      <c r="P483" s="43"/>
      <c r="Q483" s="8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14"/>
      <c r="AG483" s="5"/>
      <c r="AJ483" s="5"/>
      <c r="AK483" s="5"/>
      <c r="AO483" s="14"/>
      <c r="AP483" s="5"/>
      <c r="AQ483" s="5"/>
      <c r="AS483" s="5"/>
      <c r="AV483" s="5"/>
      <c r="AW483" s="5"/>
      <c r="AX483" s="5"/>
      <c r="BA483" s="5"/>
      <c r="BB483" s="5"/>
      <c r="BD483" s="5"/>
      <c r="BE483" s="5"/>
      <c r="BG483" s="5"/>
      <c r="BL483" s="5"/>
      <c r="BX483" s="14"/>
      <c r="CG483" s="5"/>
      <c r="CI483" s="5"/>
    </row>
    <row r="484" spans="1:87" x14ac:dyDescent="0.3">
      <c r="A484" s="8"/>
      <c r="B484" s="8"/>
      <c r="D484" s="4"/>
      <c r="F484" s="4"/>
      <c r="G484" s="4"/>
      <c r="H484" s="18"/>
      <c r="I484" s="18"/>
      <c r="J484" s="18"/>
      <c r="K484" s="18"/>
      <c r="L484" s="18"/>
      <c r="M484" s="111"/>
      <c r="N484" s="4"/>
      <c r="O484" s="4"/>
      <c r="P484" s="43"/>
      <c r="Q484" s="8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14"/>
      <c r="AG484" s="5"/>
      <c r="AJ484" s="5"/>
      <c r="AK484" s="5"/>
      <c r="AO484" s="14"/>
      <c r="AP484" s="5"/>
      <c r="AQ484" s="5"/>
      <c r="AS484" s="5"/>
      <c r="AV484" s="5"/>
      <c r="AW484" s="5"/>
      <c r="AX484" s="5"/>
      <c r="BA484" s="5"/>
      <c r="BB484" s="5"/>
      <c r="BD484" s="5"/>
      <c r="BE484" s="5"/>
      <c r="BG484" s="5"/>
      <c r="BL484" s="5"/>
      <c r="BX484" s="14"/>
      <c r="CG484" s="5"/>
      <c r="CI484" s="5"/>
    </row>
    <row r="485" spans="1:87" x14ac:dyDescent="0.3">
      <c r="A485" s="8"/>
      <c r="B485" s="8"/>
      <c r="D485" s="4"/>
      <c r="F485" s="4"/>
      <c r="G485" s="4"/>
      <c r="H485" s="18"/>
      <c r="I485" s="18"/>
      <c r="J485" s="18"/>
      <c r="K485" s="18"/>
      <c r="L485" s="18"/>
      <c r="M485" s="111"/>
      <c r="N485" s="4"/>
      <c r="O485" s="4"/>
      <c r="P485" s="43"/>
      <c r="Q485" s="8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14"/>
      <c r="AG485" s="5"/>
      <c r="AJ485" s="5"/>
      <c r="AK485" s="5"/>
      <c r="AO485" s="14"/>
      <c r="AP485" s="5"/>
      <c r="AQ485" s="5"/>
      <c r="AS485" s="5"/>
      <c r="AV485" s="5"/>
      <c r="AW485" s="5"/>
      <c r="AX485" s="5"/>
      <c r="BA485" s="5"/>
      <c r="BB485" s="5"/>
      <c r="BD485" s="5"/>
      <c r="BE485" s="5"/>
      <c r="BG485" s="5"/>
      <c r="BL485" s="5"/>
      <c r="BX485" s="14"/>
      <c r="CG485" s="5"/>
      <c r="CI485" s="5"/>
    </row>
    <row r="486" spans="1:87" x14ac:dyDescent="0.3">
      <c r="A486" s="8"/>
      <c r="B486" s="8"/>
      <c r="D486" s="4"/>
      <c r="F486" s="4"/>
      <c r="G486" s="4"/>
      <c r="H486" s="18"/>
      <c r="I486" s="18"/>
      <c r="J486" s="18"/>
      <c r="K486" s="18"/>
      <c r="L486" s="18"/>
      <c r="M486" s="111"/>
      <c r="N486" s="4"/>
      <c r="O486" s="4"/>
      <c r="P486" s="43"/>
      <c r="Q486" s="8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14"/>
      <c r="AG486" s="5"/>
      <c r="AJ486" s="5"/>
      <c r="AK486" s="5"/>
      <c r="AO486" s="14"/>
      <c r="AP486" s="5"/>
      <c r="AQ486" s="5"/>
      <c r="AS486" s="5"/>
      <c r="AV486" s="5"/>
      <c r="AW486" s="5"/>
      <c r="AX486" s="5"/>
      <c r="BA486" s="5"/>
      <c r="BB486" s="5"/>
      <c r="BD486" s="5"/>
      <c r="BE486" s="5"/>
      <c r="BG486" s="5"/>
      <c r="BL486" s="5"/>
      <c r="BX486" s="14"/>
      <c r="CG486" s="5"/>
      <c r="CI486" s="5"/>
    </row>
    <row r="487" spans="1:87" x14ac:dyDescent="0.3">
      <c r="A487" s="8"/>
      <c r="B487" s="8"/>
      <c r="D487" s="4"/>
      <c r="F487" s="4"/>
      <c r="G487" s="4"/>
      <c r="H487" s="18"/>
      <c r="I487" s="18"/>
      <c r="J487" s="18"/>
      <c r="K487" s="18"/>
      <c r="L487" s="18"/>
      <c r="M487" s="111"/>
      <c r="N487" s="4"/>
      <c r="O487" s="4"/>
      <c r="P487" s="43"/>
      <c r="Q487" s="8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14"/>
      <c r="AG487" s="5"/>
      <c r="AJ487" s="5"/>
      <c r="AK487" s="5"/>
      <c r="AO487" s="14"/>
      <c r="AP487" s="5"/>
      <c r="AQ487" s="5"/>
      <c r="AS487" s="5"/>
      <c r="AV487" s="5"/>
      <c r="AW487" s="5"/>
      <c r="AX487" s="5"/>
      <c r="BA487" s="5"/>
      <c r="BB487" s="5"/>
      <c r="BD487" s="5"/>
      <c r="BE487" s="5"/>
      <c r="BG487" s="5"/>
      <c r="BL487" s="5"/>
      <c r="BX487" s="14"/>
      <c r="CG487" s="5"/>
      <c r="CI487" s="5"/>
    </row>
    <row r="488" spans="1:87" x14ac:dyDescent="0.3">
      <c r="A488" s="8"/>
      <c r="B488" s="8"/>
      <c r="D488" s="4"/>
      <c r="F488" s="4"/>
      <c r="G488" s="4"/>
      <c r="H488" s="18"/>
      <c r="I488" s="18"/>
      <c r="J488" s="18"/>
      <c r="K488" s="18"/>
      <c r="L488" s="18"/>
      <c r="M488" s="111"/>
      <c r="N488" s="4"/>
      <c r="O488" s="4"/>
      <c r="P488" s="43"/>
      <c r="Q488" s="8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14"/>
      <c r="AG488" s="5"/>
      <c r="AJ488" s="5"/>
      <c r="AK488" s="5"/>
      <c r="AO488" s="14"/>
      <c r="AP488" s="5"/>
      <c r="AQ488" s="5"/>
      <c r="AS488" s="5"/>
      <c r="AV488" s="5"/>
      <c r="AW488" s="5"/>
      <c r="AX488" s="5"/>
      <c r="BA488" s="5"/>
      <c r="BB488" s="5"/>
      <c r="BD488" s="5"/>
      <c r="BE488" s="5"/>
      <c r="BG488" s="5"/>
      <c r="BL488" s="5"/>
      <c r="BX488" s="14"/>
      <c r="CG488" s="5"/>
      <c r="CI488" s="5"/>
    </row>
    <row r="489" spans="1:87" x14ac:dyDescent="0.3">
      <c r="A489" s="8"/>
      <c r="B489" s="8"/>
      <c r="D489" s="4"/>
      <c r="F489" s="4"/>
      <c r="G489" s="4"/>
      <c r="H489" s="18"/>
      <c r="I489" s="18"/>
      <c r="J489" s="18"/>
      <c r="K489" s="18"/>
      <c r="L489" s="18"/>
      <c r="M489" s="111"/>
      <c r="N489" s="4"/>
      <c r="O489" s="4"/>
      <c r="P489" s="43"/>
      <c r="Q489" s="8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14"/>
      <c r="AG489" s="5"/>
      <c r="AJ489" s="5"/>
      <c r="AK489" s="5"/>
      <c r="AO489" s="14"/>
      <c r="AP489" s="5"/>
      <c r="AQ489" s="5"/>
      <c r="AS489" s="5"/>
      <c r="AV489" s="5"/>
      <c r="AW489" s="5"/>
      <c r="AX489" s="5"/>
      <c r="BA489" s="5"/>
      <c r="BB489" s="5"/>
      <c r="BD489" s="5"/>
      <c r="BE489" s="5"/>
      <c r="BG489" s="5"/>
      <c r="BL489" s="5"/>
      <c r="BX489" s="14"/>
      <c r="CG489" s="5"/>
      <c r="CI489" s="5"/>
    </row>
    <row r="490" spans="1:87" x14ac:dyDescent="0.3">
      <c r="A490" s="8"/>
      <c r="B490" s="8"/>
      <c r="D490" s="4"/>
      <c r="F490" s="4"/>
      <c r="G490" s="4"/>
      <c r="H490" s="18"/>
      <c r="I490" s="18"/>
      <c r="J490" s="18"/>
      <c r="K490" s="18"/>
      <c r="L490" s="18"/>
      <c r="M490" s="111"/>
      <c r="N490" s="4"/>
      <c r="O490" s="4"/>
      <c r="P490" s="43"/>
      <c r="Q490" s="8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14"/>
      <c r="AG490" s="5"/>
      <c r="AJ490" s="5"/>
      <c r="AK490" s="5"/>
      <c r="AO490" s="14"/>
      <c r="AP490" s="5"/>
      <c r="AQ490" s="5"/>
      <c r="AS490" s="5"/>
      <c r="AV490" s="5"/>
      <c r="AW490" s="5"/>
      <c r="AX490" s="5"/>
      <c r="BA490" s="5"/>
      <c r="BB490" s="5"/>
      <c r="BD490" s="5"/>
      <c r="BE490" s="5"/>
      <c r="BG490" s="5"/>
      <c r="BL490" s="5"/>
      <c r="BX490" s="14"/>
      <c r="CG490" s="5"/>
      <c r="CI490" s="5"/>
    </row>
    <row r="491" spans="1:87" x14ac:dyDescent="0.3">
      <c r="A491" s="8"/>
      <c r="B491" s="8"/>
      <c r="D491" s="4"/>
      <c r="F491" s="4"/>
      <c r="G491" s="4"/>
      <c r="H491" s="18"/>
      <c r="I491" s="18"/>
      <c r="J491" s="18"/>
      <c r="K491" s="18"/>
      <c r="L491" s="18"/>
      <c r="M491" s="111"/>
      <c r="N491" s="4"/>
      <c r="O491" s="4"/>
      <c r="P491" s="43"/>
      <c r="Q491" s="8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14"/>
      <c r="AG491" s="5"/>
      <c r="AJ491" s="5"/>
      <c r="AK491" s="5"/>
      <c r="AO491" s="14"/>
      <c r="AP491" s="5"/>
      <c r="AQ491" s="5"/>
      <c r="AS491" s="5"/>
      <c r="AV491" s="5"/>
      <c r="AW491" s="5"/>
      <c r="AX491" s="5"/>
      <c r="BA491" s="5"/>
      <c r="BB491" s="5"/>
      <c r="BD491" s="5"/>
      <c r="BE491" s="5"/>
      <c r="BG491" s="5"/>
      <c r="BL491" s="5"/>
      <c r="BX491" s="14"/>
      <c r="CG491" s="5"/>
      <c r="CI491" s="5"/>
    </row>
    <row r="492" spans="1:87" x14ac:dyDescent="0.3">
      <c r="A492" s="8"/>
      <c r="B492" s="8"/>
      <c r="D492" s="4"/>
      <c r="F492" s="4"/>
      <c r="G492" s="4"/>
      <c r="H492" s="18"/>
      <c r="I492" s="18"/>
      <c r="J492" s="18"/>
      <c r="K492" s="18"/>
      <c r="L492" s="18"/>
      <c r="M492" s="111"/>
      <c r="N492" s="4"/>
      <c r="O492" s="4"/>
      <c r="P492" s="43"/>
      <c r="Q492" s="8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14"/>
      <c r="AG492" s="5"/>
      <c r="AJ492" s="5"/>
      <c r="AK492" s="5"/>
      <c r="AO492" s="14"/>
      <c r="AP492" s="5"/>
      <c r="AQ492" s="5"/>
      <c r="AS492" s="5"/>
      <c r="AV492" s="5"/>
      <c r="AW492" s="5"/>
      <c r="AX492" s="5"/>
      <c r="BA492" s="5"/>
      <c r="BB492" s="5"/>
      <c r="BD492" s="5"/>
      <c r="BE492" s="5"/>
      <c r="BG492" s="5"/>
      <c r="BL492" s="5"/>
      <c r="BX492" s="14"/>
      <c r="CG492" s="5"/>
      <c r="CI492" s="5"/>
    </row>
    <row r="493" spans="1:87" x14ac:dyDescent="0.3">
      <c r="A493" s="8"/>
      <c r="B493" s="8"/>
      <c r="D493" s="4"/>
      <c r="F493" s="4"/>
      <c r="G493" s="4"/>
      <c r="H493" s="18"/>
      <c r="I493" s="18"/>
      <c r="J493" s="18"/>
      <c r="K493" s="18"/>
      <c r="L493" s="18"/>
      <c r="M493" s="111"/>
      <c r="N493" s="4"/>
      <c r="O493" s="4"/>
      <c r="P493" s="43"/>
      <c r="Q493" s="8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14"/>
      <c r="AG493" s="5"/>
      <c r="AJ493" s="5"/>
      <c r="AK493" s="5"/>
      <c r="AO493" s="14"/>
      <c r="AP493" s="5"/>
      <c r="AQ493" s="5"/>
      <c r="AS493" s="5"/>
      <c r="AV493" s="5"/>
      <c r="AW493" s="5"/>
      <c r="AX493" s="5"/>
      <c r="BA493" s="5"/>
      <c r="BB493" s="5"/>
      <c r="BD493" s="5"/>
      <c r="BE493" s="5"/>
      <c r="BG493" s="5"/>
      <c r="BL493" s="5"/>
      <c r="BX493" s="14"/>
      <c r="CG493" s="5"/>
      <c r="CI493" s="5"/>
    </row>
    <row r="494" spans="1:87" x14ac:dyDescent="0.3">
      <c r="A494" s="8"/>
      <c r="B494" s="8"/>
      <c r="D494" s="4"/>
      <c r="F494" s="4"/>
      <c r="G494" s="4"/>
      <c r="H494" s="18"/>
      <c r="I494" s="18"/>
      <c r="J494" s="18"/>
      <c r="K494" s="18"/>
      <c r="L494" s="18"/>
      <c r="M494" s="111"/>
      <c r="N494" s="4"/>
      <c r="O494" s="4"/>
      <c r="P494" s="43"/>
      <c r="Q494" s="8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14"/>
      <c r="AG494" s="5"/>
      <c r="AJ494" s="5"/>
      <c r="AK494" s="5"/>
      <c r="AO494" s="14"/>
      <c r="AP494" s="5"/>
      <c r="AQ494" s="5"/>
      <c r="AS494" s="5"/>
      <c r="AV494" s="5"/>
      <c r="AW494" s="5"/>
      <c r="AX494" s="5"/>
      <c r="BA494" s="5"/>
      <c r="BB494" s="5"/>
      <c r="BD494" s="5"/>
      <c r="BE494" s="5"/>
      <c r="BG494" s="5"/>
      <c r="BL494" s="5"/>
      <c r="BX494" s="14"/>
      <c r="CG494" s="5"/>
      <c r="CI494" s="5"/>
    </row>
    <row r="495" spans="1:87" x14ac:dyDescent="0.3">
      <c r="A495" s="8"/>
      <c r="B495" s="8"/>
      <c r="D495" s="4"/>
      <c r="F495" s="4"/>
      <c r="G495" s="4"/>
      <c r="H495" s="18"/>
      <c r="I495" s="18"/>
      <c r="J495" s="18"/>
      <c r="K495" s="18"/>
      <c r="L495" s="18"/>
      <c r="M495" s="111"/>
      <c r="N495" s="4"/>
      <c r="O495" s="4"/>
      <c r="P495" s="43"/>
      <c r="Q495" s="8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14"/>
      <c r="AG495" s="5"/>
      <c r="AJ495" s="5"/>
      <c r="AK495" s="5"/>
      <c r="AO495" s="14"/>
      <c r="AP495" s="5"/>
      <c r="AQ495" s="5"/>
      <c r="AS495" s="5"/>
      <c r="AV495" s="5"/>
      <c r="AW495" s="5"/>
      <c r="AX495" s="5"/>
      <c r="BA495" s="5"/>
      <c r="BB495" s="5"/>
      <c r="BD495" s="5"/>
      <c r="BE495" s="5"/>
      <c r="BG495" s="5"/>
      <c r="BL495" s="5"/>
      <c r="BX495" s="14"/>
      <c r="CG495" s="5"/>
      <c r="CI495" s="5"/>
    </row>
    <row r="496" spans="1:87" x14ac:dyDescent="0.3">
      <c r="A496" s="8"/>
      <c r="B496" s="8"/>
      <c r="D496" s="4"/>
      <c r="F496" s="4"/>
      <c r="G496" s="4"/>
      <c r="H496" s="18"/>
      <c r="I496" s="18"/>
      <c r="J496" s="18"/>
      <c r="K496" s="18"/>
      <c r="L496" s="18"/>
      <c r="M496" s="111"/>
      <c r="N496" s="4"/>
      <c r="O496" s="4"/>
      <c r="P496" s="43"/>
      <c r="Q496" s="8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14"/>
      <c r="AG496" s="5"/>
      <c r="AJ496" s="5"/>
      <c r="AK496" s="5"/>
      <c r="AO496" s="14"/>
      <c r="AP496" s="5"/>
      <c r="AQ496" s="5"/>
      <c r="AS496" s="5"/>
      <c r="AV496" s="5"/>
      <c r="AW496" s="5"/>
      <c r="AX496" s="5"/>
      <c r="BA496" s="5"/>
      <c r="BB496" s="5"/>
      <c r="BD496" s="5"/>
      <c r="BE496" s="5"/>
      <c r="BG496" s="5"/>
      <c r="BL496" s="5"/>
      <c r="BX496" s="14"/>
      <c r="CG496" s="5"/>
      <c r="CI496" s="5"/>
    </row>
    <row r="497" spans="1:87" x14ac:dyDescent="0.3">
      <c r="A497" s="8"/>
      <c r="B497" s="8"/>
      <c r="D497" s="4"/>
      <c r="F497" s="4"/>
      <c r="G497" s="4"/>
      <c r="H497" s="18"/>
      <c r="I497" s="18"/>
      <c r="J497" s="18"/>
      <c r="K497" s="18"/>
      <c r="L497" s="18"/>
      <c r="M497" s="111"/>
      <c r="N497" s="4"/>
      <c r="O497" s="4"/>
      <c r="P497" s="43"/>
      <c r="Q497" s="8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14"/>
      <c r="AG497" s="5"/>
      <c r="AJ497" s="5"/>
      <c r="AK497" s="5"/>
      <c r="AO497" s="14"/>
      <c r="AP497" s="5"/>
      <c r="AQ497" s="5"/>
      <c r="AS497" s="5"/>
      <c r="AV497" s="5"/>
      <c r="AW497" s="5"/>
      <c r="AX497" s="5"/>
      <c r="BA497" s="5"/>
      <c r="BB497" s="5"/>
      <c r="BD497" s="5"/>
      <c r="BE497" s="5"/>
      <c r="BG497" s="5"/>
      <c r="BL497" s="5"/>
      <c r="BX497" s="14"/>
      <c r="CG497" s="5"/>
      <c r="CI497" s="5"/>
    </row>
    <row r="498" spans="1:87" x14ac:dyDescent="0.3">
      <c r="A498" s="8"/>
      <c r="B498" s="8"/>
      <c r="D498" s="4"/>
      <c r="F498" s="4"/>
      <c r="G498" s="4"/>
      <c r="H498" s="18"/>
      <c r="I498" s="18"/>
      <c r="J498" s="18"/>
      <c r="K498" s="18"/>
      <c r="L498" s="18"/>
      <c r="M498" s="111"/>
      <c r="N498" s="4"/>
      <c r="O498" s="4"/>
      <c r="P498" s="43"/>
      <c r="Q498" s="8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14"/>
      <c r="AG498" s="5"/>
      <c r="AJ498" s="5"/>
      <c r="AK498" s="5"/>
      <c r="AO498" s="14"/>
      <c r="AP498" s="5"/>
      <c r="AQ498" s="5"/>
      <c r="AS498" s="5"/>
      <c r="AV498" s="5"/>
      <c r="AW498" s="5"/>
      <c r="AX498" s="5"/>
      <c r="BA498" s="5"/>
      <c r="BB498" s="5"/>
      <c r="BD498" s="5"/>
      <c r="BE498" s="5"/>
      <c r="BG498" s="5"/>
      <c r="BL498" s="5"/>
      <c r="BX498" s="14"/>
      <c r="CG498" s="5"/>
      <c r="CI498" s="5"/>
    </row>
    <row r="499" spans="1:87" x14ac:dyDescent="0.3">
      <c r="A499" s="8"/>
      <c r="B499" s="8"/>
      <c r="D499" s="4"/>
      <c r="F499" s="4"/>
      <c r="G499" s="4"/>
      <c r="H499" s="18"/>
      <c r="I499" s="18"/>
      <c r="J499" s="18"/>
      <c r="K499" s="18"/>
      <c r="L499" s="18"/>
      <c r="M499" s="111"/>
      <c r="N499" s="4"/>
      <c r="O499" s="4"/>
      <c r="P499" s="43"/>
      <c r="Q499" s="8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14"/>
      <c r="AG499" s="5"/>
      <c r="AJ499" s="5"/>
      <c r="AK499" s="5"/>
      <c r="AO499" s="14"/>
      <c r="AP499" s="5"/>
      <c r="AQ499" s="5"/>
      <c r="AS499" s="5"/>
      <c r="AV499" s="5"/>
      <c r="AW499" s="5"/>
      <c r="AX499" s="5"/>
      <c r="BA499" s="5"/>
      <c r="BB499" s="5"/>
      <c r="BD499" s="5"/>
      <c r="BE499" s="5"/>
      <c r="BG499" s="5"/>
      <c r="BL499" s="5"/>
      <c r="BX499" s="14"/>
      <c r="CG499" s="5"/>
      <c r="CI499" s="5"/>
    </row>
    <row r="500" spans="1:87" x14ac:dyDescent="0.3">
      <c r="A500" s="8"/>
      <c r="B500" s="8"/>
      <c r="D500" s="4"/>
      <c r="F500" s="4"/>
      <c r="G500" s="4"/>
      <c r="H500" s="18"/>
      <c r="I500" s="18"/>
      <c r="J500" s="18"/>
      <c r="K500" s="18"/>
      <c r="L500" s="18"/>
      <c r="M500" s="111"/>
      <c r="N500" s="4"/>
      <c r="O500" s="4"/>
      <c r="P500" s="43"/>
      <c r="Q500" s="8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14"/>
      <c r="AG500" s="5"/>
      <c r="AJ500" s="5"/>
      <c r="AK500" s="5"/>
      <c r="AO500" s="14"/>
      <c r="AP500" s="5"/>
      <c r="AQ500" s="5"/>
      <c r="AS500" s="5"/>
      <c r="AV500" s="5"/>
      <c r="AW500" s="5"/>
      <c r="AX500" s="5"/>
      <c r="BA500" s="5"/>
      <c r="BB500" s="5"/>
      <c r="BD500" s="5"/>
      <c r="BE500" s="5"/>
      <c r="BG500" s="5"/>
      <c r="BL500" s="5"/>
      <c r="BX500" s="14"/>
      <c r="CG500" s="5"/>
      <c r="CI500" s="5"/>
    </row>
    <row r="501" spans="1:87" x14ac:dyDescent="0.3">
      <c r="A501" s="8"/>
      <c r="B501" s="8"/>
      <c r="D501" s="4"/>
      <c r="F501" s="4"/>
      <c r="G501" s="4"/>
      <c r="H501" s="18"/>
      <c r="I501" s="18"/>
      <c r="J501" s="18"/>
      <c r="K501" s="18"/>
      <c r="L501" s="18"/>
      <c r="M501" s="111"/>
      <c r="N501" s="4"/>
      <c r="O501" s="4"/>
      <c r="P501" s="43"/>
      <c r="Q501" s="8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14"/>
      <c r="AG501" s="5"/>
      <c r="AJ501" s="5"/>
      <c r="AK501" s="5"/>
      <c r="AO501" s="14"/>
      <c r="AP501" s="5"/>
      <c r="AQ501" s="5"/>
      <c r="AS501" s="5"/>
      <c r="AV501" s="5"/>
      <c r="AW501" s="5"/>
      <c r="AX501" s="5"/>
      <c r="BA501" s="5"/>
      <c r="BB501" s="5"/>
      <c r="BD501" s="5"/>
      <c r="BE501" s="5"/>
      <c r="BG501" s="5"/>
      <c r="BL501" s="5"/>
      <c r="BX501" s="14"/>
      <c r="CG501" s="5"/>
      <c r="CI501" s="5"/>
    </row>
    <row r="502" spans="1:87" x14ac:dyDescent="0.3">
      <c r="A502" s="8"/>
      <c r="B502" s="8"/>
      <c r="D502" s="4"/>
      <c r="F502" s="4"/>
      <c r="G502" s="4"/>
      <c r="H502" s="18"/>
      <c r="I502" s="18"/>
      <c r="J502" s="18"/>
      <c r="K502" s="18"/>
      <c r="L502" s="18"/>
      <c r="M502" s="111"/>
      <c r="N502" s="4"/>
      <c r="O502" s="4"/>
      <c r="P502" s="43"/>
      <c r="Q502" s="8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14"/>
      <c r="AG502" s="5"/>
      <c r="AJ502" s="5"/>
      <c r="AK502" s="5"/>
      <c r="AO502" s="14"/>
      <c r="AP502" s="5"/>
      <c r="AQ502" s="5"/>
      <c r="AS502" s="5"/>
      <c r="AV502" s="5"/>
      <c r="AW502" s="5"/>
      <c r="AX502" s="5"/>
      <c r="BA502" s="5"/>
      <c r="BB502" s="5"/>
      <c r="BD502" s="5"/>
      <c r="BE502" s="5"/>
      <c r="BG502" s="5"/>
      <c r="BL502" s="5"/>
      <c r="BX502" s="14"/>
      <c r="CG502" s="5"/>
      <c r="CI502" s="5"/>
    </row>
    <row r="503" spans="1:87" x14ac:dyDescent="0.3">
      <c r="A503" s="8"/>
      <c r="B503" s="8"/>
      <c r="D503" s="4"/>
      <c r="F503" s="4"/>
      <c r="G503" s="4"/>
      <c r="H503" s="18"/>
      <c r="I503" s="18"/>
      <c r="J503" s="18"/>
      <c r="K503" s="18"/>
      <c r="L503" s="18"/>
      <c r="M503" s="111"/>
      <c r="N503" s="4"/>
      <c r="O503" s="4"/>
      <c r="P503" s="43"/>
      <c r="Q503" s="8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14"/>
      <c r="AG503" s="5"/>
      <c r="AJ503" s="5"/>
      <c r="AK503" s="5"/>
      <c r="AO503" s="14"/>
      <c r="AP503" s="5"/>
      <c r="AQ503" s="5"/>
      <c r="AS503" s="5"/>
      <c r="AV503" s="5"/>
      <c r="AW503" s="5"/>
      <c r="AX503" s="5"/>
      <c r="BA503" s="5"/>
      <c r="BB503" s="5"/>
      <c r="BD503" s="5"/>
      <c r="BE503" s="5"/>
      <c r="BG503" s="5"/>
      <c r="BL503" s="5"/>
      <c r="BX503" s="14"/>
      <c r="CG503" s="5"/>
      <c r="CI503" s="5"/>
    </row>
    <row r="504" spans="1:87" x14ac:dyDescent="0.3">
      <c r="A504" s="8"/>
      <c r="B504" s="8"/>
      <c r="D504" s="4"/>
      <c r="F504" s="4"/>
      <c r="G504" s="4"/>
      <c r="H504" s="18"/>
      <c r="I504" s="18"/>
      <c r="J504" s="18"/>
      <c r="K504" s="18"/>
      <c r="L504" s="18"/>
      <c r="M504" s="111"/>
      <c r="N504" s="4"/>
      <c r="O504" s="4"/>
      <c r="P504" s="43"/>
      <c r="Q504" s="8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14"/>
      <c r="AG504" s="5"/>
      <c r="AJ504" s="5"/>
      <c r="AK504" s="5"/>
      <c r="AO504" s="14"/>
      <c r="AP504" s="5"/>
      <c r="AQ504" s="5"/>
      <c r="AS504" s="5"/>
      <c r="AV504" s="5"/>
      <c r="AW504" s="5"/>
      <c r="AX504" s="5"/>
      <c r="BA504" s="5"/>
      <c r="BB504" s="5"/>
      <c r="BD504" s="5"/>
      <c r="BE504" s="5"/>
      <c r="BG504" s="5"/>
      <c r="BL504" s="5"/>
      <c r="BX504" s="14"/>
      <c r="CG504" s="5"/>
      <c r="CI504" s="5"/>
    </row>
    <row r="505" spans="1:87" x14ac:dyDescent="0.3">
      <c r="A505" s="8"/>
      <c r="B505" s="8"/>
      <c r="D505" s="4"/>
      <c r="F505" s="4"/>
      <c r="G505" s="4"/>
      <c r="H505" s="18"/>
      <c r="I505" s="18"/>
      <c r="J505" s="18"/>
      <c r="K505" s="18"/>
      <c r="L505" s="18"/>
      <c r="M505" s="111"/>
      <c r="N505" s="4"/>
      <c r="O505" s="4"/>
      <c r="P505" s="43"/>
      <c r="Q505" s="8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14"/>
      <c r="AG505" s="5"/>
      <c r="AJ505" s="5"/>
      <c r="AK505" s="5"/>
      <c r="AO505" s="14"/>
      <c r="AP505" s="5"/>
      <c r="AQ505" s="5"/>
      <c r="AS505" s="5"/>
      <c r="AV505" s="5"/>
      <c r="AW505" s="5"/>
      <c r="AX505" s="5"/>
      <c r="BA505" s="5"/>
      <c r="BB505" s="5"/>
      <c r="BD505" s="5"/>
      <c r="BE505" s="5"/>
      <c r="BG505" s="5"/>
      <c r="BL505" s="5"/>
      <c r="BX505" s="14"/>
      <c r="CG505" s="5"/>
      <c r="CI505" s="5"/>
    </row>
    <row r="506" spans="1:87" x14ac:dyDescent="0.3">
      <c r="A506" s="8"/>
      <c r="B506" s="8"/>
      <c r="D506" s="4"/>
      <c r="F506" s="4"/>
      <c r="G506" s="4"/>
      <c r="H506" s="18"/>
      <c r="I506" s="18"/>
      <c r="J506" s="18"/>
      <c r="K506" s="18"/>
      <c r="L506" s="18"/>
      <c r="M506" s="111"/>
      <c r="N506" s="4"/>
      <c r="O506" s="4"/>
      <c r="P506" s="43"/>
      <c r="Q506" s="8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14"/>
      <c r="AG506" s="5"/>
      <c r="AJ506" s="5"/>
      <c r="AK506" s="5"/>
      <c r="AO506" s="14"/>
      <c r="AP506" s="5"/>
      <c r="AQ506" s="5"/>
      <c r="AS506" s="5"/>
      <c r="AV506" s="5"/>
      <c r="AW506" s="5"/>
      <c r="AX506" s="5"/>
      <c r="BA506" s="5"/>
      <c r="BB506" s="5"/>
      <c r="BD506" s="5"/>
      <c r="BE506" s="5"/>
      <c r="BG506" s="5"/>
      <c r="BL506" s="5"/>
      <c r="BX506" s="14"/>
      <c r="CG506" s="5"/>
      <c r="CI506" s="5"/>
    </row>
    <row r="507" spans="1:87" x14ac:dyDescent="0.3">
      <c r="A507" s="8"/>
      <c r="B507" s="8"/>
      <c r="D507" s="4"/>
      <c r="F507" s="4"/>
      <c r="G507" s="4"/>
      <c r="H507" s="18"/>
      <c r="I507" s="18"/>
      <c r="J507" s="18"/>
      <c r="K507" s="18"/>
      <c r="L507" s="18"/>
      <c r="M507" s="111"/>
      <c r="N507" s="4"/>
      <c r="O507" s="4"/>
      <c r="P507" s="43"/>
      <c r="Q507" s="8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14"/>
      <c r="AG507" s="5"/>
      <c r="AJ507" s="5"/>
      <c r="AK507" s="5"/>
      <c r="AO507" s="14"/>
      <c r="AP507" s="5"/>
      <c r="AQ507" s="5"/>
      <c r="AS507" s="5"/>
      <c r="AV507" s="5"/>
      <c r="AW507" s="5"/>
      <c r="AX507" s="5"/>
      <c r="BA507" s="5"/>
      <c r="BB507" s="5"/>
      <c r="BD507" s="5"/>
      <c r="BE507" s="5"/>
      <c r="BG507" s="5"/>
      <c r="BL507" s="5"/>
      <c r="BX507" s="14"/>
      <c r="CG507" s="5"/>
      <c r="CI507" s="5"/>
    </row>
  </sheetData>
  <autoFilter ref="A7:CK48" xr:uid="{76AFC865-C8D8-4CA8-94C4-76111ECE5793}"/>
  <phoneticPr fontId="24" type="noConversion"/>
  <conditionalFormatting sqref="B8:B48">
    <cfRule type="cellIs" dxfId="7" priority="3" operator="equal">
      <formula>$B$8</formula>
    </cfRule>
  </conditionalFormatting>
  <conditionalFormatting sqref="B1:B5 B8:B1048576">
    <cfRule type="cellIs" dxfId="6" priority="2" operator="equal">
      <formula>$B$9</formula>
    </cfRule>
  </conditionalFormatting>
  <conditionalFormatting sqref="B7">
    <cfRule type="cellIs" dxfId="5" priority="1" operator="equal">
      <formula>$B$9</formula>
    </cfRule>
  </conditionalFormatting>
  <dataValidations count="2">
    <dataValidation type="textLength" operator="equal" allowBlank="1" showInputMessage="1" showErrorMessage="1" sqref="R8:R507" xr:uid="{00000000-0002-0000-0300-000000000000}">
      <formula1>R3</formula1>
    </dataValidation>
    <dataValidation type="decimal" operator="greaterThanOrEqual" allowBlank="1" showInputMessage="1" showErrorMessage="1" sqref="H49:M507" xr:uid="{00000000-0002-0000-0300-000001000000}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00000000-0002-0000-0300-000002000000}">
          <x14:formula1>
            <xm:f>'Listes déroulantes'!$F$5:$F$8</xm:f>
          </x14:formula1>
          <xm:sqref>P8:P48</xm:sqref>
        </x14:dataValidation>
        <x14:dataValidation type="list" allowBlank="1" showInputMessage="1" showErrorMessage="1" xr:uid="{00000000-0002-0000-0300-000003000000}">
          <x14:formula1>
            <xm:f>'Listes déroulantes'!$E$5:$E$7</xm:f>
          </x14:formula1>
          <xm:sqref>O8:O48</xm:sqref>
        </x14:dataValidation>
        <x14:dataValidation type="list" allowBlank="1" showInputMessage="1" showErrorMessage="1" xr:uid="{00000000-0002-0000-0300-000004000000}">
          <x14:formula1>
            <xm:f>'Listes déroulantes'!$D$5:$D$9</xm:f>
          </x14:formula1>
          <xm:sqref>N8:N48</xm:sqref>
        </x14:dataValidation>
        <x14:dataValidation type="list" allowBlank="1" showInputMessage="1" showErrorMessage="1" xr:uid="{00000000-0002-0000-0300-000005000000}">
          <x14:formula1>
            <xm:f>'Listes déroulantes'!$D$5:$D$10</xm:f>
          </x14:formula1>
          <xm:sqref>N49:N507</xm:sqref>
        </x14:dataValidation>
        <x14:dataValidation type="list" allowBlank="1" showInputMessage="1" showErrorMessage="1" xr:uid="{00000000-0002-0000-0300-000006000000}">
          <x14:formula1>
            <xm:f>'Listes déroulantes'!$F$5:$F$9</xm:f>
          </x14:formula1>
          <xm:sqref>P49:P507</xm:sqref>
        </x14:dataValidation>
        <x14:dataValidation type="list" allowBlank="1" showInputMessage="1" showErrorMessage="1" xr:uid="{00000000-0002-0000-0300-000007000000}">
          <x14:formula1>
            <xm:f>'Listes déroulantes'!$E$5:$E$8</xm:f>
          </x14:formula1>
          <xm:sqref>O49:O507</xm:sqref>
        </x14:dataValidation>
        <x14:dataValidation type="list" allowBlank="1" showInputMessage="1" showErrorMessage="1" xr:uid="{00000000-0002-0000-0300-000008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300-000009000000}">
          <x14:formula1>
            <xm:f>'Listes déroulantes'!$B$5:$B$7</xm:f>
          </x14:formula1>
          <xm:sqref>F49:F507</xm:sqref>
        </x14:dataValidation>
        <x14:dataValidation type="list" allowBlank="1" showInputMessage="1" showErrorMessage="1" xr:uid="{00000000-0002-0000-0300-00000A000000}">
          <x14:formula1>
            <xm:f>'Listes déroulantes'!$B$5:$B$6</xm:f>
          </x14:formula1>
          <xm:sqref>F8:F48</xm:sqref>
        </x14:dataValidation>
        <x14:dataValidation type="list" allowBlank="1" showInputMessage="1" showErrorMessage="1" xr:uid="{00000000-0002-0000-0300-00000B000000}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BV507"/>
  <sheetViews>
    <sheetView zoomScale="70" zoomScaleNormal="70" workbookViewId="0">
      <selection activeCell="C9" sqref="C9"/>
    </sheetView>
  </sheetViews>
  <sheetFormatPr baseColWidth="10" defaultColWidth="10.88671875" defaultRowHeight="14.4" x14ac:dyDescent="0.3"/>
  <cols>
    <col min="1" max="1" width="21.6640625" style="3" customWidth="1"/>
    <col min="2" max="2" width="11.88671875" style="3" customWidth="1"/>
    <col min="3" max="3" width="31.6640625" style="3" customWidth="1"/>
    <col min="4" max="4" width="17.88671875" style="3" bestFit="1" customWidth="1"/>
    <col min="5" max="5" width="16.6640625" style="3" bestFit="1" customWidth="1"/>
    <col min="6" max="6" width="10.88671875" style="3"/>
    <col min="7" max="7" width="21.33203125" style="3" bestFit="1" customWidth="1"/>
    <col min="8" max="8" width="12.5546875" style="3" customWidth="1"/>
    <col min="9" max="9" width="31.5546875" style="3" bestFit="1" customWidth="1"/>
    <col min="10" max="10" width="10.44140625" style="84" customWidth="1"/>
    <col min="11" max="11" width="22.88671875" style="9" customWidth="1"/>
    <col min="12" max="12" width="18.6640625" style="1" customWidth="1"/>
    <col min="13" max="13" width="19.5546875" style="1" customWidth="1"/>
    <col min="14" max="14" width="19.5546875" style="19" customWidth="1"/>
    <col min="15" max="15" width="16.33203125" style="1" customWidth="1"/>
    <col min="16" max="16" width="15.88671875" style="1" customWidth="1"/>
    <col min="17" max="17" width="14.109375" style="1" bestFit="1" customWidth="1"/>
    <col min="18" max="18" width="21" style="1" customWidth="1"/>
    <col min="19" max="19" width="11.109375" style="1" customWidth="1"/>
    <col min="20" max="20" width="25.109375" style="1" customWidth="1"/>
    <col min="21" max="24" width="19.5546875" style="1" customWidth="1"/>
    <col min="25" max="25" width="22.109375" style="19" customWidth="1"/>
    <col min="26" max="26" width="19.5546875" style="1" customWidth="1"/>
    <col min="27" max="27" width="13.5546875" style="1" customWidth="1"/>
    <col min="28" max="28" width="19.5546875" style="1" customWidth="1"/>
    <col min="29" max="29" width="24.44140625" style="1" bestFit="1" customWidth="1"/>
    <col min="30" max="32" width="19.5546875" style="1" customWidth="1"/>
    <col min="33" max="33" width="26.5546875" style="1" customWidth="1"/>
    <col min="34" max="35" width="19.5546875" style="1" customWidth="1"/>
    <col min="36" max="36" width="21.33203125" style="1" bestFit="1" customWidth="1"/>
    <col min="37" max="64" width="19.5546875" style="1" customWidth="1"/>
    <col min="65" max="65" width="38.109375" style="1" bestFit="1" customWidth="1"/>
    <col min="66" max="67" width="19.5546875" style="1" customWidth="1"/>
    <col min="68" max="68" width="31.6640625" style="1" bestFit="1" customWidth="1"/>
    <col min="69" max="69" width="19.88671875" style="1" bestFit="1" customWidth="1"/>
    <col min="70" max="70" width="19.5546875" style="1" customWidth="1"/>
    <col min="71" max="71" width="22.6640625" style="1" customWidth="1"/>
    <col min="72" max="73" width="19.5546875" style="1" customWidth="1"/>
    <col min="74" max="16384" width="10.88671875" style="1"/>
  </cols>
  <sheetData>
    <row r="1" spans="1:74" s="10" customFormat="1" ht="18.600000000000001" customHeight="1" thickBot="1" x14ac:dyDescent="0.4">
      <c r="A1" s="130" t="s">
        <v>605</v>
      </c>
      <c r="B1" s="130"/>
      <c r="C1" s="130"/>
      <c r="D1" s="130"/>
      <c r="E1" s="95" t="s">
        <v>946</v>
      </c>
      <c r="F1" s="87"/>
      <c r="G1" s="87"/>
      <c r="H1" s="87"/>
      <c r="I1" s="87"/>
      <c r="J1" s="88"/>
      <c r="K1" s="45"/>
      <c r="L1" s="44" t="s">
        <v>607</v>
      </c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</row>
    <row r="2" spans="1:74" s="12" customFormat="1" ht="18.600000000000001" customHeight="1" thickBot="1" x14ac:dyDescent="0.35">
      <c r="A2" s="35"/>
      <c r="B2" s="35"/>
      <c r="C2" s="66"/>
      <c r="D2" s="36"/>
      <c r="E2" s="96"/>
      <c r="F2" s="36"/>
      <c r="G2" s="36"/>
      <c r="H2" s="36"/>
      <c r="I2" s="36"/>
      <c r="J2" s="77"/>
      <c r="K2" s="13" t="s">
        <v>184</v>
      </c>
      <c r="L2" s="60">
        <v>1</v>
      </c>
      <c r="M2" s="55">
        <v>3</v>
      </c>
      <c r="N2" s="55">
        <v>9</v>
      </c>
      <c r="O2" s="55">
        <v>11</v>
      </c>
      <c r="P2" s="55">
        <v>16</v>
      </c>
      <c r="Q2" s="55">
        <v>21</v>
      </c>
      <c r="R2" s="55">
        <v>23</v>
      </c>
      <c r="S2" s="55">
        <v>26</v>
      </c>
      <c r="T2" s="55">
        <v>30</v>
      </c>
      <c r="U2" s="55">
        <v>32</v>
      </c>
      <c r="V2" s="56">
        <v>34</v>
      </c>
      <c r="W2" s="55">
        <v>35</v>
      </c>
      <c r="X2" s="56">
        <v>40</v>
      </c>
      <c r="Y2" s="55">
        <v>45</v>
      </c>
      <c r="Z2" s="55">
        <v>64</v>
      </c>
      <c r="AA2" s="55">
        <v>72</v>
      </c>
      <c r="AB2" s="55">
        <v>87</v>
      </c>
      <c r="AC2" s="55">
        <v>103</v>
      </c>
      <c r="AD2" s="56">
        <v>106</v>
      </c>
      <c r="AE2" s="55">
        <v>107</v>
      </c>
      <c r="AF2" s="55">
        <v>110</v>
      </c>
      <c r="AG2" s="56">
        <v>111</v>
      </c>
      <c r="AH2" s="55">
        <v>134</v>
      </c>
      <c r="AI2" s="56">
        <v>137</v>
      </c>
      <c r="AJ2" s="55">
        <v>145</v>
      </c>
      <c r="AK2" s="55">
        <v>165</v>
      </c>
      <c r="AL2" s="55">
        <v>167</v>
      </c>
      <c r="AM2" s="55">
        <v>170</v>
      </c>
      <c r="AN2" s="56">
        <v>190</v>
      </c>
      <c r="AO2" s="55">
        <v>202</v>
      </c>
      <c r="AP2" s="56">
        <v>206</v>
      </c>
      <c r="AQ2" s="56">
        <v>207</v>
      </c>
      <c r="AR2" s="55">
        <v>212</v>
      </c>
      <c r="AS2" s="55">
        <v>217</v>
      </c>
      <c r="AT2" s="55">
        <v>228</v>
      </c>
      <c r="AU2" s="56">
        <v>230</v>
      </c>
      <c r="AV2" s="55">
        <v>233</v>
      </c>
      <c r="AW2" s="56">
        <v>239</v>
      </c>
      <c r="AX2" s="55">
        <v>249</v>
      </c>
      <c r="AY2" s="55">
        <v>252</v>
      </c>
      <c r="AZ2" s="55">
        <v>286</v>
      </c>
      <c r="BA2" s="55">
        <v>289</v>
      </c>
      <c r="BB2" s="55">
        <v>291</v>
      </c>
      <c r="BC2" s="56">
        <v>307</v>
      </c>
      <c r="BD2" s="59">
        <v>328</v>
      </c>
      <c r="BE2" s="59">
        <v>352</v>
      </c>
      <c r="BF2" s="59">
        <v>358</v>
      </c>
      <c r="BG2" s="59">
        <v>364</v>
      </c>
      <c r="BH2" s="59">
        <v>369</v>
      </c>
      <c r="BI2" s="59">
        <v>385</v>
      </c>
      <c r="BJ2" s="59">
        <v>401</v>
      </c>
      <c r="BK2" s="54">
        <v>402</v>
      </c>
      <c r="BL2" s="59">
        <v>406</v>
      </c>
      <c r="BM2" s="59">
        <v>414</v>
      </c>
      <c r="BN2" s="59">
        <v>426</v>
      </c>
      <c r="BO2" s="54">
        <v>438</v>
      </c>
      <c r="BP2" s="59">
        <v>439</v>
      </c>
      <c r="BQ2" s="59">
        <v>444</v>
      </c>
      <c r="BR2" s="59">
        <v>463</v>
      </c>
      <c r="BS2" s="59">
        <v>471</v>
      </c>
      <c r="BT2" s="59">
        <v>477</v>
      </c>
      <c r="BU2" s="12">
        <v>502</v>
      </c>
    </row>
    <row r="3" spans="1:74" s="12" customFormat="1" ht="18.600000000000001" customHeight="1" x14ac:dyDescent="0.3">
      <c r="A3" s="35"/>
      <c r="B3" s="35"/>
      <c r="C3" s="66"/>
      <c r="D3" s="36"/>
      <c r="E3" s="96"/>
      <c r="F3" s="36"/>
      <c r="G3" s="36"/>
      <c r="H3" s="36"/>
      <c r="I3" s="36"/>
      <c r="J3" s="77"/>
      <c r="K3" s="13" t="s">
        <v>99</v>
      </c>
      <c r="L3" s="60">
        <v>2</v>
      </c>
      <c r="M3" s="55">
        <v>6</v>
      </c>
      <c r="N3" s="55">
        <v>2</v>
      </c>
      <c r="O3" s="55">
        <v>5</v>
      </c>
      <c r="P3" s="55">
        <v>5</v>
      </c>
      <c r="Q3" s="55">
        <v>2</v>
      </c>
      <c r="R3" s="55">
        <v>3</v>
      </c>
      <c r="S3" s="55">
        <v>4</v>
      </c>
      <c r="T3" s="55">
        <v>2</v>
      </c>
      <c r="U3" s="55">
        <v>2</v>
      </c>
      <c r="V3" s="56">
        <v>1</v>
      </c>
      <c r="W3" s="55">
        <v>5</v>
      </c>
      <c r="X3" s="56">
        <v>5</v>
      </c>
      <c r="Y3" s="55">
        <v>19</v>
      </c>
      <c r="Z3" s="55">
        <v>8</v>
      </c>
      <c r="AA3" s="55">
        <v>15</v>
      </c>
      <c r="AB3" s="55">
        <v>16</v>
      </c>
      <c r="AC3" s="55">
        <v>3</v>
      </c>
      <c r="AD3" s="56">
        <v>1</v>
      </c>
      <c r="AE3" s="55">
        <v>3</v>
      </c>
      <c r="AF3" s="55">
        <v>1</v>
      </c>
      <c r="AG3" s="56">
        <v>23</v>
      </c>
      <c r="AH3" s="55">
        <v>3</v>
      </c>
      <c r="AI3" s="56">
        <v>8</v>
      </c>
      <c r="AJ3" s="55">
        <v>20</v>
      </c>
      <c r="AK3" s="55">
        <v>2</v>
      </c>
      <c r="AL3" s="55">
        <v>3</v>
      </c>
      <c r="AM3" s="55">
        <v>20</v>
      </c>
      <c r="AN3" s="56">
        <v>12</v>
      </c>
      <c r="AO3" s="55">
        <v>4</v>
      </c>
      <c r="AP3" s="56">
        <v>1</v>
      </c>
      <c r="AQ3" s="56">
        <v>5</v>
      </c>
      <c r="AR3" s="55">
        <v>5</v>
      </c>
      <c r="AS3" s="55">
        <v>11</v>
      </c>
      <c r="AT3" s="55">
        <v>2</v>
      </c>
      <c r="AU3" s="56">
        <v>3</v>
      </c>
      <c r="AV3" s="55">
        <v>6</v>
      </c>
      <c r="AW3" s="56">
        <v>10</v>
      </c>
      <c r="AX3" s="55">
        <v>3</v>
      </c>
      <c r="AY3" s="55">
        <v>34</v>
      </c>
      <c r="AZ3" s="55">
        <v>3</v>
      </c>
      <c r="BA3" s="55">
        <v>2</v>
      </c>
      <c r="BB3" s="55">
        <v>16</v>
      </c>
      <c r="BC3" s="56">
        <v>21</v>
      </c>
      <c r="BD3" s="59">
        <v>24</v>
      </c>
      <c r="BE3" s="59">
        <v>6</v>
      </c>
      <c r="BF3" s="59">
        <v>6</v>
      </c>
      <c r="BG3" s="59">
        <v>5</v>
      </c>
      <c r="BH3" s="59">
        <v>16</v>
      </c>
      <c r="BI3" s="59">
        <v>16</v>
      </c>
      <c r="BJ3" s="59">
        <v>1</v>
      </c>
      <c r="BK3" s="54">
        <v>4</v>
      </c>
      <c r="BL3" s="59">
        <v>8</v>
      </c>
      <c r="BM3" s="59">
        <v>12</v>
      </c>
      <c r="BN3" s="59">
        <v>12</v>
      </c>
      <c r="BO3" s="54">
        <v>1</v>
      </c>
      <c r="BP3" s="59">
        <v>5</v>
      </c>
      <c r="BQ3" s="59">
        <v>19</v>
      </c>
      <c r="BR3" s="59">
        <v>8</v>
      </c>
      <c r="BS3" s="59">
        <v>6</v>
      </c>
      <c r="BT3" s="59">
        <v>25</v>
      </c>
      <c r="BU3" s="6">
        <v>500</v>
      </c>
    </row>
    <row r="4" spans="1:74" s="12" customFormat="1" ht="87.6" customHeight="1" x14ac:dyDescent="0.3">
      <c r="A4" s="35"/>
      <c r="B4" s="35"/>
      <c r="C4" s="66"/>
      <c r="D4" s="37"/>
      <c r="E4" s="96"/>
      <c r="F4" s="36"/>
      <c r="G4" s="36"/>
      <c r="H4" s="36"/>
      <c r="I4" s="36"/>
      <c r="J4" s="77"/>
      <c r="K4" s="13" t="s">
        <v>267</v>
      </c>
      <c r="L4" s="61" t="s">
        <v>618</v>
      </c>
      <c r="M4" s="62">
        <v>0</v>
      </c>
      <c r="N4" s="62" t="s">
        <v>658</v>
      </c>
      <c r="O4" s="63" t="s">
        <v>186</v>
      </c>
      <c r="P4" s="62" t="s">
        <v>619</v>
      </c>
      <c r="Q4" s="62" t="s">
        <v>620</v>
      </c>
      <c r="R4" s="62" t="s">
        <v>621</v>
      </c>
      <c r="S4" s="62" t="s">
        <v>115</v>
      </c>
      <c r="T4" s="62" t="s">
        <v>622</v>
      </c>
      <c r="U4" s="62" t="s">
        <v>623</v>
      </c>
      <c r="V4" s="62" t="s">
        <v>624</v>
      </c>
      <c r="W4" s="62" t="s">
        <v>625</v>
      </c>
      <c r="X4" s="62" t="s">
        <v>626</v>
      </c>
      <c r="Y4" s="62" t="s">
        <v>627</v>
      </c>
      <c r="Z4" s="62" t="s">
        <v>628</v>
      </c>
      <c r="AA4" s="62" t="s">
        <v>629</v>
      </c>
      <c r="AB4" s="62" t="s">
        <v>630</v>
      </c>
      <c r="AC4" s="62" t="s">
        <v>631</v>
      </c>
      <c r="AD4" s="62" t="s">
        <v>632</v>
      </c>
      <c r="AE4" s="62" t="s">
        <v>633</v>
      </c>
      <c r="AF4" s="62" t="s">
        <v>634</v>
      </c>
      <c r="AG4" s="62" t="s">
        <v>635</v>
      </c>
      <c r="AH4" s="62" t="s">
        <v>636</v>
      </c>
      <c r="AI4" s="64" t="s">
        <v>637</v>
      </c>
      <c r="AJ4" s="62" t="s">
        <v>638</v>
      </c>
      <c r="AK4" s="62" t="s">
        <v>639</v>
      </c>
      <c r="AL4" s="62" t="s">
        <v>640</v>
      </c>
      <c r="AM4" s="62" t="s">
        <v>641</v>
      </c>
      <c r="AN4" s="62" t="s">
        <v>642</v>
      </c>
      <c r="AO4" s="62" t="s">
        <v>643</v>
      </c>
      <c r="AP4" s="62" t="s">
        <v>146</v>
      </c>
      <c r="AQ4" s="64" t="s">
        <v>193</v>
      </c>
      <c r="AR4" s="62" t="s">
        <v>194</v>
      </c>
      <c r="AS4" s="62" t="s">
        <v>195</v>
      </c>
      <c r="AT4" s="62" t="s">
        <v>644</v>
      </c>
      <c r="AU4" s="62" t="s">
        <v>645</v>
      </c>
      <c r="AV4" s="62" t="s">
        <v>154</v>
      </c>
      <c r="AW4" s="62" t="s">
        <v>646</v>
      </c>
      <c r="AX4" s="62" t="s">
        <v>647</v>
      </c>
      <c r="AY4" s="62" t="s">
        <v>648</v>
      </c>
      <c r="AZ4" s="62" t="s">
        <v>649</v>
      </c>
      <c r="BA4" s="62" t="s">
        <v>650</v>
      </c>
      <c r="BB4" s="62" t="s">
        <v>651</v>
      </c>
      <c r="BC4" s="64" t="s">
        <v>652</v>
      </c>
      <c r="BD4" s="62"/>
      <c r="BE4" s="65" t="s">
        <v>199</v>
      </c>
      <c r="BF4" s="61" t="s">
        <v>166</v>
      </c>
      <c r="BG4" s="62" t="s">
        <v>166</v>
      </c>
      <c r="BH4" s="62" t="s">
        <v>166</v>
      </c>
      <c r="BI4" s="62" t="s">
        <v>97</v>
      </c>
      <c r="BJ4" s="62" t="s">
        <v>169</v>
      </c>
      <c r="BK4" s="62" t="s">
        <v>653</v>
      </c>
      <c r="BL4" s="62" t="s">
        <v>673</v>
      </c>
      <c r="BM4" s="62" t="s">
        <v>654</v>
      </c>
      <c r="BN4" s="62" t="s">
        <v>655</v>
      </c>
      <c r="BO4" s="62" t="s">
        <v>154</v>
      </c>
      <c r="BP4" s="62" t="s">
        <v>121</v>
      </c>
      <c r="BQ4" s="62" t="s">
        <v>656</v>
      </c>
      <c r="BR4" s="62" t="s">
        <v>657</v>
      </c>
      <c r="BS4" s="62" t="s">
        <v>179</v>
      </c>
      <c r="BT4" s="62" t="s">
        <v>180</v>
      </c>
      <c r="BU4" s="6"/>
    </row>
    <row r="5" spans="1:74" s="12" customFormat="1" ht="26.4" customHeight="1" x14ac:dyDescent="0.3">
      <c r="A5" s="35"/>
      <c r="B5" s="35"/>
      <c r="C5" s="66"/>
      <c r="D5" s="66"/>
      <c r="E5" s="97"/>
      <c r="F5" s="66"/>
      <c r="G5" s="66"/>
      <c r="H5" s="66"/>
      <c r="I5" s="66"/>
      <c r="J5" s="78"/>
      <c r="K5" s="13" t="s">
        <v>94</v>
      </c>
      <c r="L5" s="54" t="s">
        <v>105</v>
      </c>
      <c r="M5" s="55" t="s">
        <v>107</v>
      </c>
      <c r="N5" s="55" t="s">
        <v>58</v>
      </c>
      <c r="O5" s="55" t="s">
        <v>109</v>
      </c>
      <c r="P5" s="55" t="s">
        <v>111</v>
      </c>
      <c r="Q5" s="55" t="s">
        <v>112</v>
      </c>
      <c r="R5" s="55" t="s">
        <v>114</v>
      </c>
      <c r="S5" s="55"/>
      <c r="T5" s="55" t="s">
        <v>116</v>
      </c>
      <c r="U5" s="55" t="s">
        <v>117</v>
      </c>
      <c r="V5" s="56" t="s">
        <v>118</v>
      </c>
      <c r="W5" s="55" t="s">
        <v>120</v>
      </c>
      <c r="X5" s="56" t="s">
        <v>122</v>
      </c>
      <c r="Y5" s="55" t="s">
        <v>123</v>
      </c>
      <c r="Z5" s="55" t="s">
        <v>95</v>
      </c>
      <c r="AA5" s="55" t="s">
        <v>124</v>
      </c>
      <c r="AB5" s="55" t="s">
        <v>100</v>
      </c>
      <c r="AC5" s="55" t="s">
        <v>125</v>
      </c>
      <c r="AD5" s="56" t="s">
        <v>126</v>
      </c>
      <c r="AE5" s="55" t="s">
        <v>128</v>
      </c>
      <c r="AF5" s="55" t="s">
        <v>96</v>
      </c>
      <c r="AG5" s="56" t="s">
        <v>129</v>
      </c>
      <c r="AH5" s="55" t="s">
        <v>131</v>
      </c>
      <c r="AI5" s="56" t="s">
        <v>133</v>
      </c>
      <c r="AJ5" s="55" t="s">
        <v>134</v>
      </c>
      <c r="AK5" s="55" t="s">
        <v>135</v>
      </c>
      <c r="AL5" s="55" t="s">
        <v>137</v>
      </c>
      <c r="AM5" s="55" t="s">
        <v>139</v>
      </c>
      <c r="AN5" s="56" t="s">
        <v>141</v>
      </c>
      <c r="AO5" s="55" t="s">
        <v>143</v>
      </c>
      <c r="AP5" s="56" t="s">
        <v>145</v>
      </c>
      <c r="AQ5" s="56" t="s">
        <v>147</v>
      </c>
      <c r="AR5" s="55" t="s">
        <v>148</v>
      </c>
      <c r="AS5" s="55" t="s">
        <v>149</v>
      </c>
      <c r="AT5" s="55" t="s">
        <v>151</v>
      </c>
      <c r="AU5" s="56" t="s">
        <v>152</v>
      </c>
      <c r="AV5" s="55" t="s">
        <v>36</v>
      </c>
      <c r="AW5" s="56" t="s">
        <v>155</v>
      </c>
      <c r="AX5" s="55" t="s">
        <v>156</v>
      </c>
      <c r="AY5" s="55" t="s">
        <v>157</v>
      </c>
      <c r="AZ5" s="55" t="s">
        <v>158</v>
      </c>
      <c r="BA5" s="55" t="s">
        <v>159</v>
      </c>
      <c r="BB5" s="55" t="s">
        <v>160</v>
      </c>
      <c r="BC5" s="56" t="s">
        <v>161</v>
      </c>
      <c r="BD5" s="55" t="s">
        <v>163</v>
      </c>
      <c r="BE5" s="55" t="s">
        <v>164</v>
      </c>
      <c r="BF5" s="57" t="s">
        <v>165</v>
      </c>
      <c r="BG5" s="58" t="s">
        <v>167</v>
      </c>
      <c r="BH5" s="58" t="s">
        <v>168</v>
      </c>
      <c r="BI5" s="58" t="s">
        <v>97</v>
      </c>
      <c r="BJ5" s="58" t="s">
        <v>169</v>
      </c>
      <c r="BK5" s="58" t="s">
        <v>170</v>
      </c>
      <c r="BL5" s="58" t="s">
        <v>171</v>
      </c>
      <c r="BM5" s="58" t="s">
        <v>173</v>
      </c>
      <c r="BN5" s="58" t="s">
        <v>615</v>
      </c>
      <c r="BO5" s="59" t="s">
        <v>175</v>
      </c>
      <c r="BP5" s="59" t="s">
        <v>176</v>
      </c>
      <c r="BQ5" s="59" t="s">
        <v>123</v>
      </c>
      <c r="BR5" s="59" t="s">
        <v>178</v>
      </c>
      <c r="BS5" s="59" t="s">
        <v>107</v>
      </c>
      <c r="BT5" s="55" t="s">
        <v>98</v>
      </c>
      <c r="BU5" s="6" t="s">
        <v>52</v>
      </c>
    </row>
    <row r="6" spans="1:74" s="51" customFormat="1" ht="42" customHeight="1" x14ac:dyDescent="0.3">
      <c r="A6" s="47" t="s">
        <v>508</v>
      </c>
      <c r="B6" s="85"/>
      <c r="C6" s="50" t="s">
        <v>608</v>
      </c>
      <c r="D6" s="50" t="s">
        <v>309</v>
      </c>
      <c r="E6" s="93" t="s">
        <v>671</v>
      </c>
      <c r="F6" s="50" t="s">
        <v>310</v>
      </c>
      <c r="G6" s="50" t="s">
        <v>310</v>
      </c>
      <c r="H6" s="50" t="s">
        <v>799</v>
      </c>
      <c r="I6" s="50" t="s">
        <v>799</v>
      </c>
      <c r="J6" s="79" t="s">
        <v>311</v>
      </c>
      <c r="K6" s="49" t="s">
        <v>508</v>
      </c>
      <c r="L6" s="51" t="s">
        <v>323</v>
      </c>
      <c r="M6" s="51" t="s">
        <v>323</v>
      </c>
      <c r="N6" s="51" t="s">
        <v>323</v>
      </c>
      <c r="O6" s="51" t="s">
        <v>323</v>
      </c>
      <c r="P6" s="51" t="s">
        <v>323</v>
      </c>
      <c r="Q6" s="51" t="s">
        <v>323</v>
      </c>
      <c r="R6" s="51" t="s">
        <v>323</v>
      </c>
      <c r="S6" s="51" t="s">
        <v>323</v>
      </c>
      <c r="T6" s="51" t="s">
        <v>323</v>
      </c>
      <c r="U6" s="51" t="s">
        <v>323</v>
      </c>
      <c r="V6" s="51" t="s">
        <v>323</v>
      </c>
      <c r="W6" s="51" t="s">
        <v>323</v>
      </c>
      <c r="X6" s="51" t="s">
        <v>323</v>
      </c>
      <c r="Y6" s="51" t="s">
        <v>323</v>
      </c>
      <c r="Z6" s="51" t="s">
        <v>324</v>
      </c>
      <c r="AA6" s="51" t="s">
        <v>324</v>
      </c>
      <c r="AB6" s="51" t="s">
        <v>324</v>
      </c>
      <c r="AC6" s="51" t="s">
        <v>323</v>
      </c>
      <c r="AD6" s="51" t="s">
        <v>323</v>
      </c>
      <c r="AE6" s="51" t="s">
        <v>323</v>
      </c>
      <c r="AF6" s="51" t="s">
        <v>323</v>
      </c>
      <c r="AG6" s="51" t="s">
        <v>323</v>
      </c>
      <c r="AH6" s="51" t="s">
        <v>323</v>
      </c>
      <c r="AI6" s="51" t="s">
        <v>324</v>
      </c>
      <c r="AJ6" s="51" t="s">
        <v>323</v>
      </c>
      <c r="AK6" s="51" t="s">
        <v>323</v>
      </c>
      <c r="AL6" s="51" t="s">
        <v>323</v>
      </c>
      <c r="AM6" s="51" t="s">
        <v>324</v>
      </c>
      <c r="AN6" s="51" t="s">
        <v>323</v>
      </c>
      <c r="AO6" s="51" t="s">
        <v>323</v>
      </c>
      <c r="AP6" s="51" t="s">
        <v>323</v>
      </c>
      <c r="AQ6" s="51" t="s">
        <v>323</v>
      </c>
      <c r="AR6" s="51" t="s">
        <v>323</v>
      </c>
      <c r="AS6" s="51" t="s">
        <v>324</v>
      </c>
      <c r="AT6" s="51" t="s">
        <v>324</v>
      </c>
      <c r="AU6" s="51" t="s">
        <v>323</v>
      </c>
      <c r="AV6" s="51" t="s">
        <v>323</v>
      </c>
      <c r="AW6" s="51" t="s">
        <v>324</v>
      </c>
      <c r="AX6" s="51" t="s">
        <v>323</v>
      </c>
      <c r="AY6" s="51" t="s">
        <v>323</v>
      </c>
      <c r="AZ6" s="51" t="s">
        <v>323</v>
      </c>
      <c r="BA6" s="51" t="s">
        <v>323</v>
      </c>
      <c r="BB6" s="51" t="s">
        <v>324</v>
      </c>
      <c r="BC6" s="51" t="s">
        <v>323</v>
      </c>
      <c r="BD6" s="51" t="s">
        <v>324</v>
      </c>
      <c r="BE6" s="51" t="s">
        <v>324</v>
      </c>
      <c r="BF6" s="51" t="s">
        <v>323</v>
      </c>
      <c r="BG6" s="51" t="s">
        <v>323</v>
      </c>
      <c r="BH6" s="51" t="s">
        <v>324</v>
      </c>
      <c r="BI6" s="51" t="s">
        <v>324</v>
      </c>
      <c r="BJ6" s="51" t="s">
        <v>323</v>
      </c>
      <c r="BK6" s="51" t="s">
        <v>323</v>
      </c>
      <c r="BL6" s="51" t="s">
        <v>324</v>
      </c>
      <c r="BM6" s="51" t="s">
        <v>324</v>
      </c>
      <c r="BN6" s="51" t="s">
        <v>324</v>
      </c>
      <c r="BO6" s="51" t="s">
        <v>323</v>
      </c>
      <c r="BP6" s="51" t="s">
        <v>323</v>
      </c>
      <c r="BQ6" s="51" t="s">
        <v>324</v>
      </c>
      <c r="BR6" s="51" t="s">
        <v>323</v>
      </c>
      <c r="BS6" s="51" t="s">
        <v>323</v>
      </c>
      <c r="BT6" s="51" t="s">
        <v>323</v>
      </c>
      <c r="BU6" s="51" t="s">
        <v>323</v>
      </c>
    </row>
    <row r="7" spans="1:74" s="12" customFormat="1" ht="32.4" customHeight="1" x14ac:dyDescent="0.3">
      <c r="A7" s="11" t="s">
        <v>270</v>
      </c>
      <c r="B7" s="68" t="s">
        <v>798</v>
      </c>
      <c r="C7" s="68" t="s">
        <v>506</v>
      </c>
      <c r="D7" s="67" t="s">
        <v>950</v>
      </c>
      <c r="E7" s="98" t="s">
        <v>948</v>
      </c>
      <c r="F7" s="67" t="s">
        <v>949</v>
      </c>
      <c r="G7" s="67" t="s">
        <v>262</v>
      </c>
      <c r="H7" s="67" t="s">
        <v>610</v>
      </c>
      <c r="I7" s="67" t="s">
        <v>954</v>
      </c>
      <c r="J7" s="80" t="s">
        <v>664</v>
      </c>
      <c r="K7" s="13" t="s">
        <v>185</v>
      </c>
      <c r="L7" s="11" t="s">
        <v>0</v>
      </c>
      <c r="M7" s="11" t="s">
        <v>1</v>
      </c>
      <c r="N7" s="11" t="s">
        <v>2</v>
      </c>
      <c r="O7" s="11" t="s">
        <v>3</v>
      </c>
      <c r="P7" s="11" t="s">
        <v>4</v>
      </c>
      <c r="Q7" s="11" t="s">
        <v>5</v>
      </c>
      <c r="R7" s="11" t="s">
        <v>6</v>
      </c>
      <c r="S7" s="11" t="s">
        <v>52</v>
      </c>
      <c r="T7" s="11" t="s">
        <v>8</v>
      </c>
      <c r="U7" s="11" t="s">
        <v>9</v>
      </c>
      <c r="V7" s="11" t="s">
        <v>10</v>
      </c>
      <c r="W7" s="11" t="s">
        <v>11</v>
      </c>
      <c r="X7" s="11" t="s">
        <v>12</v>
      </c>
      <c r="Y7" s="11" t="s">
        <v>13</v>
      </c>
      <c r="Z7" s="11" t="s">
        <v>14</v>
      </c>
      <c r="AA7" s="11" t="s">
        <v>15</v>
      </c>
      <c r="AB7" s="11" t="s">
        <v>16</v>
      </c>
      <c r="AC7" s="11" t="s">
        <v>17</v>
      </c>
      <c r="AD7" s="11" t="s">
        <v>18</v>
      </c>
      <c r="AE7" s="11" t="s">
        <v>19</v>
      </c>
      <c r="AF7" s="11" t="s">
        <v>20</v>
      </c>
      <c r="AG7" s="11" t="s">
        <v>21</v>
      </c>
      <c r="AH7" s="11" t="s">
        <v>22</v>
      </c>
      <c r="AI7" s="11" t="s">
        <v>23</v>
      </c>
      <c r="AJ7" s="11" t="s">
        <v>24</v>
      </c>
      <c r="AK7" s="11" t="s">
        <v>25</v>
      </c>
      <c r="AL7" s="11" t="s">
        <v>26</v>
      </c>
      <c r="AM7" s="11" t="s">
        <v>27</v>
      </c>
      <c r="AN7" s="11" t="s">
        <v>28</v>
      </c>
      <c r="AO7" s="11" t="s">
        <v>29</v>
      </c>
      <c r="AP7" s="11" t="s">
        <v>30</v>
      </c>
      <c r="AQ7" s="11" t="s">
        <v>31</v>
      </c>
      <c r="AR7" s="11" t="s">
        <v>611</v>
      </c>
      <c r="AS7" s="11" t="s">
        <v>33</v>
      </c>
      <c r="AT7" s="11" t="s">
        <v>34</v>
      </c>
      <c r="AU7" s="11" t="s">
        <v>35</v>
      </c>
      <c r="AV7" s="11" t="s">
        <v>36</v>
      </c>
      <c r="AW7" s="11" t="s">
        <v>37</v>
      </c>
      <c r="AX7" s="11" t="s">
        <v>38</v>
      </c>
      <c r="AY7" s="11" t="s">
        <v>39</v>
      </c>
      <c r="AZ7" s="11" t="s">
        <v>40</v>
      </c>
      <c r="BA7" s="11" t="s">
        <v>41</v>
      </c>
      <c r="BB7" s="11" t="s">
        <v>42</v>
      </c>
      <c r="BC7" s="11" t="s">
        <v>43</v>
      </c>
      <c r="BD7" s="11" t="s">
        <v>44</v>
      </c>
      <c r="BE7" s="11" t="s">
        <v>45</v>
      </c>
      <c r="BF7" s="11" t="s">
        <v>46</v>
      </c>
      <c r="BG7" s="11" t="s">
        <v>47</v>
      </c>
      <c r="BH7" s="11" t="s">
        <v>612</v>
      </c>
      <c r="BI7" s="11" t="s">
        <v>48</v>
      </c>
      <c r="BJ7" s="11" t="s">
        <v>49</v>
      </c>
      <c r="BK7" s="11" t="s">
        <v>50</v>
      </c>
      <c r="BL7" s="11" t="s">
        <v>51</v>
      </c>
      <c r="BM7" s="11" t="s">
        <v>613</v>
      </c>
      <c r="BN7" s="11" t="s">
        <v>614</v>
      </c>
      <c r="BO7" s="11" t="s">
        <v>174</v>
      </c>
      <c r="BP7" s="11" t="s">
        <v>11</v>
      </c>
      <c r="BQ7" s="11" t="s">
        <v>13</v>
      </c>
      <c r="BR7" s="11" t="s">
        <v>616</v>
      </c>
      <c r="BS7" s="11" t="s">
        <v>617</v>
      </c>
      <c r="BT7" s="11" t="s">
        <v>57</v>
      </c>
      <c r="BU7" s="11" t="s">
        <v>52</v>
      </c>
    </row>
    <row r="8" spans="1:74" s="20" customFormat="1" x14ac:dyDescent="0.3">
      <c r="A8" s="46" t="s">
        <v>905</v>
      </c>
      <c r="B8" s="46" t="s">
        <v>797</v>
      </c>
      <c r="C8" s="22" t="str">
        <f t="shared" ref="C8:C48" si="0">IF(B8="OUI",CONCATENATE(L8,M8,N8,O8,P8,Q8,R8,S8,T8,U8,V8,W8,X8,Y8,Z8,AA8,AB8,AC8,AD8,AE8,AF8,AG8,AH8,AI8,AJ8,AK8,AL8,AM8,AN8,AO8,AP8,AQ8,AR8,AS8,AT8,AU8,AV8,AW8,AX8,AY8,AZ8,BA8,BB8,BC8,BD8,BE8,BF8,BG8,BH8,BI8,BJ8,BK8,BL8,BM8,BN8,BO8,BP8,BQ8,BR8,BS8,BT8,BU8),"CRE NON ACTIF")</f>
        <v>CRE NON ACTIF</v>
      </c>
      <c r="D8" s="20" t="s">
        <v>308</v>
      </c>
      <c r="E8" s="94">
        <v>44369</v>
      </c>
      <c r="F8" s="20" t="s">
        <v>511</v>
      </c>
      <c r="G8" s="20" t="s">
        <v>369</v>
      </c>
      <c r="H8" s="21">
        <v>230</v>
      </c>
      <c r="I8" s="21">
        <v>1</v>
      </c>
      <c r="J8" s="81" t="s">
        <v>802</v>
      </c>
      <c r="K8" s="46" t="s">
        <v>227</v>
      </c>
      <c r="L8" s="20" t="s">
        <v>62</v>
      </c>
      <c r="M8" s="20" t="s">
        <v>63</v>
      </c>
      <c r="N8" s="20" t="str">
        <f t="shared" ref="N8:N48" si="1">IF(F8="CB","X4",IF(F8="MC","Z1","X5"))</f>
        <v>X5</v>
      </c>
      <c r="O8" s="20" t="s">
        <v>65</v>
      </c>
      <c r="P8" s="20" t="s">
        <v>65</v>
      </c>
      <c r="Q8" s="20" t="s">
        <v>66</v>
      </c>
      <c r="R8" s="20" t="s">
        <v>659</v>
      </c>
      <c r="S8" s="20" t="s">
        <v>67</v>
      </c>
      <c r="T8" s="28" t="s">
        <v>660</v>
      </c>
      <c r="U8" s="28" t="s">
        <v>661</v>
      </c>
      <c r="V8" s="20" t="s">
        <v>69</v>
      </c>
      <c r="W8" s="20" t="s">
        <v>65</v>
      </c>
      <c r="X8" s="20" t="s">
        <v>70</v>
      </c>
      <c r="Y8" s="31" t="s">
        <v>377</v>
      </c>
      <c r="Z8" s="23" t="str">
        <f>TEXT(E8-1,"aaaammjj")</f>
        <v>20210621</v>
      </c>
      <c r="AA8" s="20" t="str">
        <f>VLOOKUP(G8,'Listes déroulantes'!G:I,3,FALSE)</f>
        <v xml:space="preserve">53152017900023 </v>
      </c>
      <c r="AB8" s="24" t="str">
        <f t="shared" ref="AB8:AB48" si="2">RIGHT(CONCATENATE("0000000000000000",H8*100),16)</f>
        <v>0000000000023000</v>
      </c>
      <c r="AC8" s="20" t="s">
        <v>72</v>
      </c>
      <c r="AD8" s="20" t="s">
        <v>69</v>
      </c>
      <c r="AE8" s="20" t="s">
        <v>800</v>
      </c>
      <c r="AF8" s="20" t="str">
        <f t="shared" ref="AF8:AF48" si="3">IF(F8="CB","S",IF(F8="MC","I","V"))</f>
        <v>V</v>
      </c>
      <c r="AG8" s="27" t="s">
        <v>462</v>
      </c>
      <c r="AH8" s="20" t="s">
        <v>92</v>
      </c>
      <c r="AI8" s="23" t="str">
        <f t="shared" ref="AI8:AI48" si="4">TEXT(E8,"aaaammjj")</f>
        <v>20210622</v>
      </c>
      <c r="AJ8" s="20" t="str">
        <f>VLOOKUP(G8,'Listes déroulantes'!G:O,9,FALSE)</f>
        <v>30 RUE FREDERIC JOLI</v>
      </c>
      <c r="AK8" s="20" t="s">
        <v>75</v>
      </c>
      <c r="AL8" s="20" t="s">
        <v>93</v>
      </c>
      <c r="AM8" s="20" t="str">
        <f>VLOOKUP(G8,'Listes déroulantes'!G:H,2,FALSE)</f>
        <v xml:space="preserve">SARL LOVINO         </v>
      </c>
      <c r="AN8" s="27">
        <v>428648970571</v>
      </c>
      <c r="AO8" s="21" t="str">
        <f>J8</f>
        <v xml:space="preserve">15  </v>
      </c>
      <c r="AP8" s="20">
        <v>1</v>
      </c>
      <c r="AQ8" s="20" t="s">
        <v>65</v>
      </c>
      <c r="AR8" s="20" t="s">
        <v>70</v>
      </c>
      <c r="AS8" s="20" t="str">
        <f>VLOOKUP(G8,'Listes déroulantes'!G:N,8,FALSE)</f>
        <v>05260573540</v>
      </c>
      <c r="AT8" s="20" t="s">
        <v>78</v>
      </c>
      <c r="AU8" s="28" t="s">
        <v>509</v>
      </c>
      <c r="AV8" s="20" t="s">
        <v>79</v>
      </c>
      <c r="AW8" s="20" t="str">
        <f>VLOOKUP(G8,'Listes déroulantes'!G:J,4,FALSE)</f>
        <v xml:space="preserve">9255004   </v>
      </c>
      <c r="AX8" s="20" t="s">
        <v>73</v>
      </c>
      <c r="AY8" s="20" t="s">
        <v>81</v>
      </c>
      <c r="AZ8" s="20" t="s">
        <v>306</v>
      </c>
      <c r="BA8" s="20" t="s">
        <v>82</v>
      </c>
      <c r="BB8" s="20" t="str">
        <f t="shared" ref="BB8:BB48" si="5">RIGHT(CONCATENATE("0000000000000000",(H8-I8)*100),16)</f>
        <v>0000000000022900</v>
      </c>
      <c r="BC8" s="20" t="s">
        <v>843</v>
      </c>
      <c r="BD8" s="20" t="str">
        <f>VLOOKUP(G8,'Listes déroulantes'!G:M,7,FALSE)</f>
        <v xml:space="preserve">OENODEPOT               </v>
      </c>
      <c r="BE8" s="20" t="str">
        <f t="shared" ref="BE8:BE48" si="6">TEXT(E8,"jjmmaa")</f>
        <v>220621</v>
      </c>
      <c r="BF8" s="20" t="s">
        <v>63</v>
      </c>
      <c r="BG8" s="20" t="s">
        <v>884</v>
      </c>
      <c r="BH8" s="20" t="str">
        <f>RIGHT(CONCATENATE("0000000000000000",H8*100),16)</f>
        <v>0000000000023000</v>
      </c>
      <c r="BI8" s="20" t="str">
        <f t="shared" ref="BI8:BI48" si="7">RIGHT(CONCATENATE("0000000000000000",H8*100),16)</f>
        <v>0000000000023000</v>
      </c>
      <c r="BJ8" s="20" t="s">
        <v>77</v>
      </c>
      <c r="BK8" s="20" t="s">
        <v>67</v>
      </c>
      <c r="BL8" s="23" t="s">
        <v>672</v>
      </c>
      <c r="BM8" s="28" t="s">
        <v>76</v>
      </c>
      <c r="BN8" s="20" t="str">
        <f t="shared" ref="BN8:BN48" si="8">RIGHT(CONCATENATE("0000000000000000",I8*100),12)</f>
        <v>000000000100</v>
      </c>
      <c r="BO8" s="20" t="s">
        <v>77</v>
      </c>
      <c r="BP8" s="20" t="s">
        <v>85</v>
      </c>
      <c r="BQ8" s="34" t="s">
        <v>457</v>
      </c>
      <c r="BR8" s="23" t="str">
        <f t="shared" ref="BR8:BR48" si="9">TEXT(E8,"aaaammjj")</f>
        <v>20210622</v>
      </c>
      <c r="BS8" s="28" t="s">
        <v>674</v>
      </c>
      <c r="BT8" s="27" t="str">
        <f>CONCATENATE("000001",TEXT(E8-1,"aaaammjj"),"MONEXT     ")</f>
        <v xml:space="preserve">00000120210621MONEXT     </v>
      </c>
      <c r="BU8" s="20" t="s">
        <v>715</v>
      </c>
      <c r="BV8" s="28" t="s">
        <v>240</v>
      </c>
    </row>
    <row r="9" spans="1:74" s="20" customFormat="1" x14ac:dyDescent="0.3">
      <c r="A9" s="46" t="s">
        <v>906</v>
      </c>
      <c r="B9" s="46" t="s">
        <v>796</v>
      </c>
      <c r="C9" s="22" t="str">
        <f t="shared" si="0"/>
        <v xml:space="preserve">14000000X41702817028XACR1    090321702892282513264KHYODHNJ313122021072050318500100032 00000000000231009782IM S           af2342567892FAC20210721260 RUE CLAUDE NICOL13FRASAS MONEXT          42864897057216117028922822028904564493001      9255001                                        EUR020000000000023000LMA-17028-I-2105-0004MONEXT                  210721000000     00000000000231000000000000023100             000000000000000000000100 0000046432165461313564612021072100000400000120210720MONEXT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308</v>
      </c>
      <c r="E9" s="94">
        <v>44398</v>
      </c>
      <c r="F9" s="20" t="s">
        <v>260</v>
      </c>
      <c r="G9" s="20" t="s">
        <v>365</v>
      </c>
      <c r="H9" s="21">
        <v>231</v>
      </c>
      <c r="I9" s="21">
        <v>1</v>
      </c>
      <c r="J9" s="81" t="s">
        <v>803</v>
      </c>
      <c r="K9" s="46" t="s">
        <v>228</v>
      </c>
      <c r="L9" s="20" t="s">
        <v>62</v>
      </c>
      <c r="M9" s="20" t="s">
        <v>63</v>
      </c>
      <c r="N9" s="20" t="str">
        <f t="shared" si="1"/>
        <v>X4</v>
      </c>
      <c r="O9" s="20" t="s">
        <v>65</v>
      </c>
      <c r="P9" s="20" t="s">
        <v>65</v>
      </c>
      <c r="Q9" s="20" t="s">
        <v>66</v>
      </c>
      <c r="R9" s="20" t="s">
        <v>659</v>
      </c>
      <c r="S9" s="20" t="s">
        <v>67</v>
      </c>
      <c r="T9" s="28" t="s">
        <v>660</v>
      </c>
      <c r="U9" s="28" t="s">
        <v>661</v>
      </c>
      <c r="V9" s="20" t="s">
        <v>69</v>
      </c>
      <c r="W9" s="20" t="s">
        <v>65</v>
      </c>
      <c r="X9" s="20" t="s">
        <v>70</v>
      </c>
      <c r="Y9" s="31" t="s">
        <v>378</v>
      </c>
      <c r="Z9" s="23" t="str">
        <f t="shared" ref="Z9:Z48" si="10">TEXT(E9-1,"aaaammjj")</f>
        <v>20210720</v>
      </c>
      <c r="AA9" s="20" t="str">
        <f>VLOOKUP(G9,'Listes déroulantes'!G:I,3,FALSE)</f>
        <v xml:space="preserve">50318500100032 </v>
      </c>
      <c r="AB9" s="24" t="str">
        <f t="shared" si="2"/>
        <v>0000000000023100</v>
      </c>
      <c r="AC9" s="20" t="s">
        <v>72</v>
      </c>
      <c r="AD9" s="20" t="s">
        <v>69</v>
      </c>
      <c r="AE9" s="20" t="s">
        <v>800</v>
      </c>
      <c r="AF9" s="20" t="str">
        <f t="shared" si="3"/>
        <v>S</v>
      </c>
      <c r="AG9" s="27" t="s">
        <v>463</v>
      </c>
      <c r="AH9" s="20" t="s">
        <v>92</v>
      </c>
      <c r="AI9" s="23" t="str">
        <f t="shared" si="4"/>
        <v>20210721</v>
      </c>
      <c r="AJ9" s="20" t="str">
        <f>VLOOKUP(G9,'Listes déroulantes'!G:O,9,FALSE)</f>
        <v>260 RUE CLAUDE NICOL</v>
      </c>
      <c r="AK9" s="20" t="s">
        <v>75</v>
      </c>
      <c r="AL9" s="20" t="s">
        <v>93</v>
      </c>
      <c r="AM9" s="20" t="str">
        <f>VLOOKUP(G9,'Listes déroulantes'!G:H,2,FALSE)</f>
        <v xml:space="preserve">SAS MONEXT          </v>
      </c>
      <c r="AN9" s="27">
        <v>428648970572</v>
      </c>
      <c r="AO9" s="21" t="str">
        <f t="shared" ref="AO9:AO48" si="11">J9</f>
        <v>16</v>
      </c>
      <c r="AP9" s="20">
        <v>1</v>
      </c>
      <c r="AQ9" s="20" t="s">
        <v>65</v>
      </c>
      <c r="AR9" s="20" t="s">
        <v>70</v>
      </c>
      <c r="AS9" s="20" t="str">
        <f>VLOOKUP(G9,'Listes déroulantes'!G:N,8,FALSE)</f>
        <v>20289045644</v>
      </c>
      <c r="AT9" s="20" t="s">
        <v>78</v>
      </c>
      <c r="AU9" s="28" t="s">
        <v>509</v>
      </c>
      <c r="AV9" s="20" t="s">
        <v>79</v>
      </c>
      <c r="AW9" s="20" t="str">
        <f>VLOOKUP(G9,'Listes déroulantes'!G:J,4,FALSE)</f>
        <v xml:space="preserve">9255001   </v>
      </c>
      <c r="AX9" s="20" t="s">
        <v>73</v>
      </c>
      <c r="AY9" s="20" t="s">
        <v>81</v>
      </c>
      <c r="AZ9" s="20" t="s">
        <v>306</v>
      </c>
      <c r="BA9" s="20" t="s">
        <v>82</v>
      </c>
      <c r="BB9" s="20" t="str">
        <f t="shared" si="5"/>
        <v>0000000000023000</v>
      </c>
      <c r="BC9" s="20" t="s">
        <v>844</v>
      </c>
      <c r="BD9" s="20" t="str">
        <f>VLOOKUP(G9,'Listes déroulantes'!G:M,7,FALSE)</f>
        <v xml:space="preserve">MONEXT                  </v>
      </c>
      <c r="BE9" s="20" t="str">
        <f t="shared" si="6"/>
        <v>210721</v>
      </c>
      <c r="BF9" s="20" t="s">
        <v>63</v>
      </c>
      <c r="BG9" s="20" t="s">
        <v>884</v>
      </c>
      <c r="BH9" s="20" t="str">
        <f t="shared" ref="BH9:BH48" si="12">RIGHT(CONCATENATE("0000000000000000",H9*100),16)</f>
        <v>0000000000023100</v>
      </c>
      <c r="BI9" s="20" t="str">
        <f t="shared" si="7"/>
        <v>0000000000023100</v>
      </c>
      <c r="BJ9" s="20" t="s">
        <v>77</v>
      </c>
      <c r="BK9" s="20" t="s">
        <v>67</v>
      </c>
      <c r="BL9" s="23" t="s">
        <v>672</v>
      </c>
      <c r="BM9" s="28" t="s">
        <v>76</v>
      </c>
      <c r="BN9" s="20" t="str">
        <f t="shared" si="8"/>
        <v>000000000100</v>
      </c>
      <c r="BO9" s="20" t="s">
        <v>77</v>
      </c>
      <c r="BP9" s="20" t="s">
        <v>85</v>
      </c>
      <c r="BQ9" s="34" t="s">
        <v>457</v>
      </c>
      <c r="BR9" s="23" t="str">
        <f t="shared" si="9"/>
        <v>20210721</v>
      </c>
      <c r="BS9" s="28" t="s">
        <v>675</v>
      </c>
      <c r="BT9" s="27" t="str">
        <f t="shared" ref="BT9:BT48" si="13">CONCATENATE("000001",TEXT(E9-1,"aaaammjj"),"MONEXT     ")</f>
        <v xml:space="preserve">00000120210720MONEXT     </v>
      </c>
      <c r="BU9" s="20" t="s">
        <v>715</v>
      </c>
      <c r="BV9" s="28" t="s">
        <v>240</v>
      </c>
    </row>
    <row r="10" spans="1:74" s="20" customFormat="1" x14ac:dyDescent="0.3">
      <c r="A10" s="46" t="s">
        <v>907</v>
      </c>
      <c r="B10" s="46" t="s">
        <v>796</v>
      </c>
      <c r="C10" s="22" t="str">
        <f t="shared" si="0"/>
        <v xml:space="preserve">14000000X51702817028XACR1    090321702892282513264KHYODHNJ313132021072050318500100032 00000000000110009782IM V           af2342567893FAC20210721260 RUE CLAUDE NICOL13FRASAS MONEXT          42864897057317117028922822028904564493001      9255001                                        EUR020000000000010900LMA-17028-I-2105-0005MONEXT                  210721000000     00000000000110000000000000011000             000000000000000000000100 0000046432165461313564612021072100000500000120210720MONEXT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308</v>
      </c>
      <c r="E10" s="94">
        <v>44398</v>
      </c>
      <c r="F10" s="20" t="s">
        <v>511</v>
      </c>
      <c r="G10" s="20" t="s">
        <v>365</v>
      </c>
      <c r="H10" s="21">
        <v>110</v>
      </c>
      <c r="I10" s="21">
        <v>1</v>
      </c>
      <c r="J10" s="81" t="s">
        <v>804</v>
      </c>
      <c r="K10" s="46" t="s">
        <v>229</v>
      </c>
      <c r="L10" s="20" t="s">
        <v>62</v>
      </c>
      <c r="M10" s="20" t="s">
        <v>63</v>
      </c>
      <c r="N10" s="20" t="str">
        <f t="shared" si="1"/>
        <v>X5</v>
      </c>
      <c r="O10" s="20" t="s">
        <v>65</v>
      </c>
      <c r="P10" s="20" t="s">
        <v>65</v>
      </c>
      <c r="Q10" s="20" t="s">
        <v>66</v>
      </c>
      <c r="R10" s="20" t="s">
        <v>659</v>
      </c>
      <c r="S10" s="20" t="s">
        <v>67</v>
      </c>
      <c r="T10" s="28" t="s">
        <v>660</v>
      </c>
      <c r="U10" s="28" t="s">
        <v>661</v>
      </c>
      <c r="V10" s="20" t="s">
        <v>69</v>
      </c>
      <c r="W10" s="20" t="s">
        <v>65</v>
      </c>
      <c r="X10" s="20" t="s">
        <v>70</v>
      </c>
      <c r="Y10" s="31" t="s">
        <v>379</v>
      </c>
      <c r="Z10" s="23" t="str">
        <f t="shared" si="10"/>
        <v>20210720</v>
      </c>
      <c r="AA10" s="20" t="str">
        <f>VLOOKUP(G10,'Listes déroulantes'!G:I,3,FALSE)</f>
        <v xml:space="preserve">50318500100032 </v>
      </c>
      <c r="AB10" s="24" t="str">
        <f t="shared" si="2"/>
        <v>0000000000011000</v>
      </c>
      <c r="AC10" s="20" t="s">
        <v>72</v>
      </c>
      <c r="AD10" s="20" t="s">
        <v>69</v>
      </c>
      <c r="AE10" s="20" t="s">
        <v>800</v>
      </c>
      <c r="AF10" s="20" t="str">
        <f t="shared" si="3"/>
        <v>V</v>
      </c>
      <c r="AG10" s="27" t="s">
        <v>464</v>
      </c>
      <c r="AH10" s="20" t="s">
        <v>92</v>
      </c>
      <c r="AI10" s="23" t="str">
        <f t="shared" si="4"/>
        <v>20210721</v>
      </c>
      <c r="AJ10" s="20" t="str">
        <f>VLOOKUP(G10,'Listes déroulantes'!G:O,9,FALSE)</f>
        <v>260 RUE CLAUDE NICOL</v>
      </c>
      <c r="AK10" s="20" t="s">
        <v>75</v>
      </c>
      <c r="AL10" s="20" t="s">
        <v>93</v>
      </c>
      <c r="AM10" s="20" t="str">
        <f>VLOOKUP(G10,'Listes déroulantes'!G:H,2,FALSE)</f>
        <v xml:space="preserve">SAS MONEXT          </v>
      </c>
      <c r="AN10" s="27">
        <v>428648970573</v>
      </c>
      <c r="AO10" s="21" t="str">
        <f t="shared" si="11"/>
        <v>17</v>
      </c>
      <c r="AP10" s="20">
        <v>1</v>
      </c>
      <c r="AQ10" s="20" t="s">
        <v>65</v>
      </c>
      <c r="AR10" s="20" t="s">
        <v>70</v>
      </c>
      <c r="AS10" s="20" t="str">
        <f>VLOOKUP(G10,'Listes déroulantes'!G:N,8,FALSE)</f>
        <v>20289045644</v>
      </c>
      <c r="AT10" s="20" t="s">
        <v>78</v>
      </c>
      <c r="AU10" s="28" t="s">
        <v>509</v>
      </c>
      <c r="AV10" s="20" t="s">
        <v>79</v>
      </c>
      <c r="AW10" s="20" t="str">
        <f>VLOOKUP(G10,'Listes déroulantes'!G:J,4,FALSE)</f>
        <v xml:space="preserve">9255001   </v>
      </c>
      <c r="AX10" s="20" t="s">
        <v>73</v>
      </c>
      <c r="AY10" s="20" t="s">
        <v>81</v>
      </c>
      <c r="AZ10" s="20" t="s">
        <v>306</v>
      </c>
      <c r="BA10" s="20" t="s">
        <v>82</v>
      </c>
      <c r="BB10" s="20" t="str">
        <f t="shared" si="5"/>
        <v>0000000000010900</v>
      </c>
      <c r="BC10" s="20" t="s">
        <v>845</v>
      </c>
      <c r="BD10" s="20" t="str">
        <f>VLOOKUP(G10,'Listes déroulantes'!G:M,7,FALSE)</f>
        <v xml:space="preserve">MONEXT                  </v>
      </c>
      <c r="BE10" s="20" t="str">
        <f t="shared" si="6"/>
        <v>210721</v>
      </c>
      <c r="BF10" s="20" t="s">
        <v>63</v>
      </c>
      <c r="BG10" s="20" t="s">
        <v>884</v>
      </c>
      <c r="BH10" s="20" t="str">
        <f t="shared" si="12"/>
        <v>0000000000011000</v>
      </c>
      <c r="BI10" s="20" t="str">
        <f t="shared" si="7"/>
        <v>0000000000011000</v>
      </c>
      <c r="BJ10" s="20" t="s">
        <v>77</v>
      </c>
      <c r="BK10" s="20" t="s">
        <v>67</v>
      </c>
      <c r="BL10" s="23" t="s">
        <v>672</v>
      </c>
      <c r="BM10" s="28" t="s">
        <v>76</v>
      </c>
      <c r="BN10" s="20" t="str">
        <f t="shared" si="8"/>
        <v>000000000100</v>
      </c>
      <c r="BO10" s="20" t="s">
        <v>77</v>
      </c>
      <c r="BP10" s="20" t="s">
        <v>85</v>
      </c>
      <c r="BQ10" s="34" t="s">
        <v>457</v>
      </c>
      <c r="BR10" s="23" t="str">
        <f t="shared" si="9"/>
        <v>20210721</v>
      </c>
      <c r="BS10" s="28" t="s">
        <v>676</v>
      </c>
      <c r="BT10" s="27" t="str">
        <f t="shared" si="13"/>
        <v xml:space="preserve">00000120210720MONEXT     </v>
      </c>
      <c r="BU10" s="20" t="s">
        <v>715</v>
      </c>
      <c r="BV10" s="28" t="s">
        <v>240</v>
      </c>
    </row>
    <row r="11" spans="1:74" s="20" customFormat="1" x14ac:dyDescent="0.3">
      <c r="A11" s="46" t="s">
        <v>908</v>
      </c>
      <c r="B11" s="46" t="s">
        <v>796</v>
      </c>
      <c r="C11" s="22" t="str">
        <f t="shared" si="0"/>
        <v xml:space="preserve">14000000Z11702817028XACR1    090321702892282513264KHYODHNJ313142021072050318500100032 00000000000233009782IM I           af2342567894FAC20210721260 RUE CLAUDE NICOL13FRASAS MONEXT          42864897057418117028922822028904564493001      9255001                                        EUR020000000000023200LMA-17028-I-2105-0006MONEXT                  210721000000     00000000000233000000000000023300             000000000000000000000100 0000046432165461313564612021072100000600000120210720MONEXT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308</v>
      </c>
      <c r="E11" s="94">
        <v>44398</v>
      </c>
      <c r="F11" s="20" t="s">
        <v>261</v>
      </c>
      <c r="G11" s="20" t="s">
        <v>365</v>
      </c>
      <c r="H11" s="21">
        <v>233</v>
      </c>
      <c r="I11" s="21">
        <v>1</v>
      </c>
      <c r="J11" s="81" t="s">
        <v>805</v>
      </c>
      <c r="K11" s="46" t="s">
        <v>230</v>
      </c>
      <c r="L11" s="20" t="s">
        <v>62</v>
      </c>
      <c r="M11" s="20" t="s">
        <v>63</v>
      </c>
      <c r="N11" s="20" t="str">
        <f t="shared" si="1"/>
        <v>Z1</v>
      </c>
      <c r="O11" s="20" t="s">
        <v>65</v>
      </c>
      <c r="P11" s="20" t="s">
        <v>65</v>
      </c>
      <c r="Q11" s="20" t="s">
        <v>66</v>
      </c>
      <c r="R11" s="20" t="s">
        <v>659</v>
      </c>
      <c r="S11" s="20" t="s">
        <v>67</v>
      </c>
      <c r="T11" s="28" t="s">
        <v>660</v>
      </c>
      <c r="U11" s="28" t="s">
        <v>661</v>
      </c>
      <c r="V11" s="20" t="s">
        <v>69</v>
      </c>
      <c r="W11" s="20" t="s">
        <v>65</v>
      </c>
      <c r="X11" s="20" t="s">
        <v>70</v>
      </c>
      <c r="Y11" s="31" t="s">
        <v>380</v>
      </c>
      <c r="Z11" s="23" t="str">
        <f t="shared" si="10"/>
        <v>20210720</v>
      </c>
      <c r="AA11" s="20" t="str">
        <f>VLOOKUP(G11,'Listes déroulantes'!G:I,3,FALSE)</f>
        <v xml:space="preserve">50318500100032 </v>
      </c>
      <c r="AB11" s="24" t="str">
        <f t="shared" si="2"/>
        <v>0000000000023300</v>
      </c>
      <c r="AC11" s="20" t="s">
        <v>72</v>
      </c>
      <c r="AD11" s="20" t="s">
        <v>69</v>
      </c>
      <c r="AE11" s="20" t="s">
        <v>800</v>
      </c>
      <c r="AF11" s="20" t="str">
        <f t="shared" si="3"/>
        <v>I</v>
      </c>
      <c r="AG11" s="27" t="s">
        <v>465</v>
      </c>
      <c r="AH11" s="20" t="s">
        <v>92</v>
      </c>
      <c r="AI11" s="23" t="str">
        <f t="shared" si="4"/>
        <v>20210721</v>
      </c>
      <c r="AJ11" s="20" t="str">
        <f>VLOOKUP(G11,'Listes déroulantes'!G:O,9,FALSE)</f>
        <v>260 RUE CLAUDE NICOL</v>
      </c>
      <c r="AK11" s="20" t="s">
        <v>75</v>
      </c>
      <c r="AL11" s="20" t="s">
        <v>93</v>
      </c>
      <c r="AM11" s="20" t="str">
        <f>VLOOKUP(G11,'Listes déroulantes'!G:H,2,FALSE)</f>
        <v xml:space="preserve">SAS MONEXT          </v>
      </c>
      <c r="AN11" s="27">
        <v>428648970574</v>
      </c>
      <c r="AO11" s="21" t="str">
        <f t="shared" si="11"/>
        <v>18</v>
      </c>
      <c r="AP11" s="20">
        <v>1</v>
      </c>
      <c r="AQ11" s="20" t="s">
        <v>65</v>
      </c>
      <c r="AR11" s="20" t="s">
        <v>70</v>
      </c>
      <c r="AS11" s="20" t="str">
        <f>VLOOKUP(G11,'Listes déroulantes'!G:N,8,FALSE)</f>
        <v>20289045644</v>
      </c>
      <c r="AT11" s="20" t="s">
        <v>78</v>
      </c>
      <c r="AU11" s="28" t="s">
        <v>509</v>
      </c>
      <c r="AV11" s="20" t="s">
        <v>79</v>
      </c>
      <c r="AW11" s="20" t="str">
        <f>VLOOKUP(G11,'Listes déroulantes'!G:J,4,FALSE)</f>
        <v xml:space="preserve">9255001   </v>
      </c>
      <c r="AX11" s="20" t="s">
        <v>73</v>
      </c>
      <c r="AY11" s="20" t="s">
        <v>81</v>
      </c>
      <c r="AZ11" s="20" t="s">
        <v>306</v>
      </c>
      <c r="BA11" s="20" t="s">
        <v>82</v>
      </c>
      <c r="BB11" s="20" t="str">
        <f t="shared" si="5"/>
        <v>0000000000023200</v>
      </c>
      <c r="BC11" s="20" t="s">
        <v>846</v>
      </c>
      <c r="BD11" s="20" t="str">
        <f>VLOOKUP(G11,'Listes déroulantes'!G:M,7,FALSE)</f>
        <v xml:space="preserve">MONEXT                  </v>
      </c>
      <c r="BE11" s="20" t="str">
        <f t="shared" si="6"/>
        <v>210721</v>
      </c>
      <c r="BF11" s="20" t="s">
        <v>63</v>
      </c>
      <c r="BG11" s="20" t="s">
        <v>884</v>
      </c>
      <c r="BH11" s="20" t="str">
        <f t="shared" si="12"/>
        <v>0000000000023300</v>
      </c>
      <c r="BI11" s="20" t="str">
        <f t="shared" si="7"/>
        <v>0000000000023300</v>
      </c>
      <c r="BJ11" s="20" t="s">
        <v>77</v>
      </c>
      <c r="BK11" s="20" t="s">
        <v>67</v>
      </c>
      <c r="BL11" s="23" t="s">
        <v>672</v>
      </c>
      <c r="BM11" s="28" t="s">
        <v>76</v>
      </c>
      <c r="BN11" s="20" t="str">
        <f t="shared" si="8"/>
        <v>000000000100</v>
      </c>
      <c r="BO11" s="20" t="s">
        <v>77</v>
      </c>
      <c r="BP11" s="20" t="s">
        <v>85</v>
      </c>
      <c r="BQ11" s="34" t="s">
        <v>457</v>
      </c>
      <c r="BR11" s="23" t="str">
        <f t="shared" si="9"/>
        <v>20210721</v>
      </c>
      <c r="BS11" s="28" t="s">
        <v>677</v>
      </c>
      <c r="BT11" s="27" t="str">
        <f t="shared" si="13"/>
        <v xml:space="preserve">00000120210720MONEXT     </v>
      </c>
      <c r="BU11" s="20" t="s">
        <v>715</v>
      </c>
      <c r="BV11" s="28" t="s">
        <v>240</v>
      </c>
    </row>
    <row r="12" spans="1:74" s="22" customFormat="1" x14ac:dyDescent="0.3">
      <c r="A12" s="46" t="s">
        <v>909</v>
      </c>
      <c r="B12" s="46" t="s">
        <v>797</v>
      </c>
      <c r="C12" s="22" t="str">
        <f t="shared" si="0"/>
        <v>CRE NON ACTIF</v>
      </c>
      <c r="D12" s="20" t="s">
        <v>308</v>
      </c>
      <c r="E12" s="94">
        <v>44369</v>
      </c>
      <c r="F12" s="20" t="s">
        <v>261</v>
      </c>
      <c r="G12" s="20" t="s">
        <v>365</v>
      </c>
      <c r="H12" s="21">
        <v>234</v>
      </c>
      <c r="I12" s="21">
        <v>1</v>
      </c>
      <c r="J12" s="81" t="s">
        <v>806</v>
      </c>
      <c r="K12" s="46" t="s">
        <v>231</v>
      </c>
      <c r="L12" s="20" t="s">
        <v>62</v>
      </c>
      <c r="M12" s="20" t="s">
        <v>63</v>
      </c>
      <c r="N12" s="20" t="str">
        <f t="shared" si="1"/>
        <v>Z1</v>
      </c>
      <c r="O12" s="20" t="s">
        <v>65</v>
      </c>
      <c r="P12" s="20" t="s">
        <v>65</v>
      </c>
      <c r="Q12" s="20" t="s">
        <v>66</v>
      </c>
      <c r="R12" s="20" t="s">
        <v>659</v>
      </c>
      <c r="S12" s="20" t="s">
        <v>67</v>
      </c>
      <c r="T12" s="28" t="s">
        <v>660</v>
      </c>
      <c r="U12" s="28" t="s">
        <v>661</v>
      </c>
      <c r="V12" s="20" t="s">
        <v>69</v>
      </c>
      <c r="W12" s="20" t="s">
        <v>65</v>
      </c>
      <c r="X12" s="20" t="s">
        <v>70</v>
      </c>
      <c r="Y12" s="31" t="s">
        <v>381</v>
      </c>
      <c r="Z12" s="23" t="str">
        <f t="shared" si="10"/>
        <v>20210621</v>
      </c>
      <c r="AA12" s="20" t="str">
        <f>VLOOKUP(G12,'Listes déroulantes'!G:I,3,FALSE)</f>
        <v xml:space="preserve">50318500100032 </v>
      </c>
      <c r="AB12" s="24" t="str">
        <f t="shared" si="2"/>
        <v>0000000000023400</v>
      </c>
      <c r="AC12" s="20" t="s">
        <v>72</v>
      </c>
      <c r="AD12" s="20" t="s">
        <v>69</v>
      </c>
      <c r="AE12" s="20" t="s">
        <v>800</v>
      </c>
      <c r="AF12" s="20" t="str">
        <f t="shared" si="3"/>
        <v>I</v>
      </c>
      <c r="AG12" s="27" t="s">
        <v>466</v>
      </c>
      <c r="AH12" s="20" t="s">
        <v>92</v>
      </c>
      <c r="AI12" s="23" t="str">
        <f t="shared" si="4"/>
        <v>20210622</v>
      </c>
      <c r="AJ12" s="20" t="str">
        <f>VLOOKUP(G12,'Listes déroulantes'!G:O,9,FALSE)</f>
        <v>260 RUE CLAUDE NICOL</v>
      </c>
      <c r="AK12" s="20" t="s">
        <v>75</v>
      </c>
      <c r="AL12" s="20" t="s">
        <v>93</v>
      </c>
      <c r="AM12" s="20" t="str">
        <f>VLOOKUP(G12,'Listes déroulantes'!G:H,2,FALSE)</f>
        <v xml:space="preserve">SAS MONEXT          </v>
      </c>
      <c r="AN12" s="27">
        <v>428648970575</v>
      </c>
      <c r="AO12" s="21" t="str">
        <f t="shared" si="11"/>
        <v>19</v>
      </c>
      <c r="AP12" s="20">
        <v>1</v>
      </c>
      <c r="AQ12" s="20" t="s">
        <v>65</v>
      </c>
      <c r="AR12" s="20" t="s">
        <v>70</v>
      </c>
      <c r="AS12" s="20" t="str">
        <f>VLOOKUP(G12,'Listes déroulantes'!G:N,8,FALSE)</f>
        <v>20289045644</v>
      </c>
      <c r="AT12" s="20" t="s">
        <v>78</v>
      </c>
      <c r="AU12" s="28" t="s">
        <v>509</v>
      </c>
      <c r="AV12" s="20" t="s">
        <v>79</v>
      </c>
      <c r="AW12" s="20" t="str">
        <f>VLOOKUP(G12,'Listes déroulantes'!G:J,4,FALSE)</f>
        <v xml:space="preserve">9255001   </v>
      </c>
      <c r="AX12" s="20" t="s">
        <v>73</v>
      </c>
      <c r="AY12" s="20" t="s">
        <v>81</v>
      </c>
      <c r="AZ12" s="20" t="s">
        <v>306</v>
      </c>
      <c r="BA12" s="20" t="s">
        <v>82</v>
      </c>
      <c r="BB12" s="20" t="str">
        <f t="shared" si="5"/>
        <v>0000000000023300</v>
      </c>
      <c r="BC12" s="20" t="s">
        <v>847</v>
      </c>
      <c r="BD12" s="20" t="str">
        <f>VLOOKUP(G12,'Listes déroulantes'!G:M,7,FALSE)</f>
        <v xml:space="preserve">MONEXT                  </v>
      </c>
      <c r="BE12" s="20" t="str">
        <f t="shared" si="6"/>
        <v>220621</v>
      </c>
      <c r="BF12" s="20" t="s">
        <v>63</v>
      </c>
      <c r="BG12" s="20" t="s">
        <v>884</v>
      </c>
      <c r="BH12" s="20" t="str">
        <f t="shared" si="12"/>
        <v>0000000000023400</v>
      </c>
      <c r="BI12" s="20" t="str">
        <f t="shared" si="7"/>
        <v>0000000000023400</v>
      </c>
      <c r="BJ12" s="20" t="s">
        <v>77</v>
      </c>
      <c r="BK12" s="20" t="s">
        <v>67</v>
      </c>
      <c r="BL12" s="23" t="s">
        <v>672</v>
      </c>
      <c r="BM12" s="28" t="s">
        <v>76</v>
      </c>
      <c r="BN12" s="20" t="str">
        <f t="shared" si="8"/>
        <v>000000000100</v>
      </c>
      <c r="BO12" s="20" t="s">
        <v>77</v>
      </c>
      <c r="BP12" s="20" t="s">
        <v>85</v>
      </c>
      <c r="BQ12" s="34" t="s">
        <v>457</v>
      </c>
      <c r="BR12" s="23" t="str">
        <f t="shared" si="9"/>
        <v>20210622</v>
      </c>
      <c r="BS12" s="28" t="s">
        <v>678</v>
      </c>
      <c r="BT12" s="27" t="str">
        <f t="shared" si="13"/>
        <v xml:space="preserve">00000120210621MONEXT     </v>
      </c>
      <c r="BU12" s="20" t="s">
        <v>715</v>
      </c>
      <c r="BV12" s="28" t="s">
        <v>240</v>
      </c>
    </row>
    <row r="13" spans="1:74" s="22" customFormat="1" x14ac:dyDescent="0.3">
      <c r="A13" s="46" t="s">
        <v>910</v>
      </c>
      <c r="B13" s="46" t="s">
        <v>797</v>
      </c>
      <c r="C13" s="22" t="str">
        <f t="shared" si="0"/>
        <v>CRE NON ACTIF</v>
      </c>
      <c r="D13" s="20" t="s">
        <v>308</v>
      </c>
      <c r="E13" s="94">
        <v>44369</v>
      </c>
      <c r="F13" s="20" t="s">
        <v>261</v>
      </c>
      <c r="G13" s="20" t="s">
        <v>365</v>
      </c>
      <c r="H13" s="21">
        <v>235</v>
      </c>
      <c r="I13" s="21">
        <v>1</v>
      </c>
      <c r="J13" s="81" t="s">
        <v>807</v>
      </c>
      <c r="K13" s="46" t="s">
        <v>241</v>
      </c>
      <c r="L13" s="20" t="s">
        <v>62</v>
      </c>
      <c r="M13" s="20" t="s">
        <v>63</v>
      </c>
      <c r="N13" s="20" t="str">
        <f t="shared" si="1"/>
        <v>Z1</v>
      </c>
      <c r="O13" s="20" t="s">
        <v>65</v>
      </c>
      <c r="P13" s="20" t="s">
        <v>65</v>
      </c>
      <c r="Q13" s="20" t="s">
        <v>66</v>
      </c>
      <c r="R13" s="20" t="s">
        <v>659</v>
      </c>
      <c r="S13" s="20" t="s">
        <v>67</v>
      </c>
      <c r="T13" s="28" t="s">
        <v>660</v>
      </c>
      <c r="U13" s="28" t="s">
        <v>661</v>
      </c>
      <c r="V13" s="20" t="s">
        <v>69</v>
      </c>
      <c r="W13" s="20" t="s">
        <v>65</v>
      </c>
      <c r="X13" s="20" t="s">
        <v>70</v>
      </c>
      <c r="Y13" s="31" t="s">
        <v>382</v>
      </c>
      <c r="Z13" s="23" t="str">
        <f t="shared" si="10"/>
        <v>20210621</v>
      </c>
      <c r="AA13" s="20" t="str">
        <f>VLOOKUP(G13,'Listes déroulantes'!G:I,3,FALSE)</f>
        <v xml:space="preserve">50318500100032 </v>
      </c>
      <c r="AB13" s="24" t="str">
        <f t="shared" si="2"/>
        <v>0000000000023500</v>
      </c>
      <c r="AC13" s="20" t="s">
        <v>72</v>
      </c>
      <c r="AD13" s="20" t="s">
        <v>69</v>
      </c>
      <c r="AE13" s="20" t="s">
        <v>800</v>
      </c>
      <c r="AF13" s="20" t="str">
        <f t="shared" si="3"/>
        <v>I</v>
      </c>
      <c r="AG13" s="27" t="s">
        <v>467</v>
      </c>
      <c r="AH13" s="20" t="s">
        <v>92</v>
      </c>
      <c r="AI13" s="23" t="str">
        <f t="shared" si="4"/>
        <v>20210622</v>
      </c>
      <c r="AJ13" s="20" t="str">
        <f>VLOOKUP(G13,'Listes déroulantes'!G:O,9,FALSE)</f>
        <v>260 RUE CLAUDE NICOL</v>
      </c>
      <c r="AK13" s="20" t="s">
        <v>75</v>
      </c>
      <c r="AL13" s="20" t="s">
        <v>93</v>
      </c>
      <c r="AM13" s="20" t="str">
        <f>VLOOKUP(G13,'Listes déroulantes'!G:H,2,FALSE)</f>
        <v xml:space="preserve">SAS MONEXT          </v>
      </c>
      <c r="AN13" s="27">
        <v>428648970576</v>
      </c>
      <c r="AO13" s="21" t="str">
        <f t="shared" si="11"/>
        <v>20</v>
      </c>
      <c r="AP13" s="20">
        <v>1</v>
      </c>
      <c r="AQ13" s="20" t="s">
        <v>65</v>
      </c>
      <c r="AR13" s="20" t="s">
        <v>70</v>
      </c>
      <c r="AS13" s="20" t="str">
        <f>VLOOKUP(G13,'Listes déroulantes'!G:N,8,FALSE)</f>
        <v>20289045644</v>
      </c>
      <c r="AT13" s="20" t="s">
        <v>78</v>
      </c>
      <c r="AU13" s="28" t="s">
        <v>509</v>
      </c>
      <c r="AV13" s="20" t="s">
        <v>79</v>
      </c>
      <c r="AW13" s="20" t="str">
        <f>VLOOKUP(G13,'Listes déroulantes'!G:J,4,FALSE)</f>
        <v xml:space="preserve">9255001   </v>
      </c>
      <c r="AX13" s="20" t="s">
        <v>73</v>
      </c>
      <c r="AY13" s="20" t="s">
        <v>81</v>
      </c>
      <c r="AZ13" s="20" t="s">
        <v>306</v>
      </c>
      <c r="BA13" s="20" t="s">
        <v>82</v>
      </c>
      <c r="BB13" s="20" t="str">
        <f t="shared" si="5"/>
        <v>0000000000023400</v>
      </c>
      <c r="BC13" s="20" t="s">
        <v>848</v>
      </c>
      <c r="BD13" s="20" t="str">
        <f>VLOOKUP(G13,'Listes déroulantes'!G:M,7,FALSE)</f>
        <v xml:space="preserve">MONEXT                  </v>
      </c>
      <c r="BE13" s="20" t="str">
        <f t="shared" si="6"/>
        <v>220621</v>
      </c>
      <c r="BF13" s="20" t="s">
        <v>63</v>
      </c>
      <c r="BG13" s="20" t="s">
        <v>884</v>
      </c>
      <c r="BH13" s="20" t="str">
        <f t="shared" si="12"/>
        <v>0000000000023500</v>
      </c>
      <c r="BI13" s="20" t="str">
        <f t="shared" si="7"/>
        <v>0000000000023500</v>
      </c>
      <c r="BJ13" s="20" t="s">
        <v>77</v>
      </c>
      <c r="BK13" s="20" t="s">
        <v>67</v>
      </c>
      <c r="BL13" s="23" t="s">
        <v>672</v>
      </c>
      <c r="BM13" s="28" t="s">
        <v>76</v>
      </c>
      <c r="BN13" s="20" t="str">
        <f t="shared" si="8"/>
        <v>000000000100</v>
      </c>
      <c r="BO13" s="20" t="s">
        <v>77</v>
      </c>
      <c r="BP13" s="20" t="s">
        <v>85</v>
      </c>
      <c r="BQ13" s="34" t="s">
        <v>457</v>
      </c>
      <c r="BR13" s="23" t="str">
        <f t="shared" si="9"/>
        <v>20210622</v>
      </c>
      <c r="BS13" s="28" t="s">
        <v>679</v>
      </c>
      <c r="BT13" s="27" t="str">
        <f t="shared" si="13"/>
        <v xml:space="preserve">00000120210621MONEXT     </v>
      </c>
      <c r="BU13" s="20" t="s">
        <v>715</v>
      </c>
      <c r="BV13" s="28" t="s">
        <v>240</v>
      </c>
    </row>
    <row r="14" spans="1:74" s="22" customFormat="1" x14ac:dyDescent="0.3">
      <c r="A14" s="46" t="s">
        <v>911</v>
      </c>
      <c r="B14" s="46" t="s">
        <v>797</v>
      </c>
      <c r="C14" s="22" t="str">
        <f t="shared" si="0"/>
        <v>CRE NON ACTIF</v>
      </c>
      <c r="D14" s="20" t="s">
        <v>308</v>
      </c>
      <c r="E14" s="94">
        <v>44369</v>
      </c>
      <c r="F14" s="20" t="s">
        <v>261</v>
      </c>
      <c r="G14" s="20" t="s">
        <v>365</v>
      </c>
      <c r="H14" s="21">
        <v>236</v>
      </c>
      <c r="I14" s="21">
        <v>1</v>
      </c>
      <c r="J14" s="81" t="s">
        <v>808</v>
      </c>
      <c r="K14" s="46" t="s">
        <v>242</v>
      </c>
      <c r="L14" s="20" t="s">
        <v>62</v>
      </c>
      <c r="M14" s="20" t="s">
        <v>63</v>
      </c>
      <c r="N14" s="20" t="str">
        <f t="shared" si="1"/>
        <v>Z1</v>
      </c>
      <c r="O14" s="20" t="s">
        <v>65</v>
      </c>
      <c r="P14" s="20" t="s">
        <v>65</v>
      </c>
      <c r="Q14" s="20" t="s">
        <v>66</v>
      </c>
      <c r="R14" s="20" t="s">
        <v>659</v>
      </c>
      <c r="S14" s="20" t="s">
        <v>67</v>
      </c>
      <c r="T14" s="28" t="s">
        <v>660</v>
      </c>
      <c r="U14" s="28" t="s">
        <v>661</v>
      </c>
      <c r="V14" s="20" t="s">
        <v>69</v>
      </c>
      <c r="W14" s="20" t="s">
        <v>65</v>
      </c>
      <c r="X14" s="20" t="s">
        <v>70</v>
      </c>
      <c r="Y14" s="31" t="s">
        <v>383</v>
      </c>
      <c r="Z14" s="23" t="str">
        <f t="shared" si="10"/>
        <v>20210621</v>
      </c>
      <c r="AA14" s="20" t="str">
        <f>VLOOKUP(G14,'Listes déroulantes'!G:I,3,FALSE)</f>
        <v xml:space="preserve">50318500100032 </v>
      </c>
      <c r="AB14" s="24" t="str">
        <f t="shared" si="2"/>
        <v>0000000000023600</v>
      </c>
      <c r="AC14" s="20" t="s">
        <v>72</v>
      </c>
      <c r="AD14" s="20" t="s">
        <v>69</v>
      </c>
      <c r="AE14" s="20" t="s">
        <v>800</v>
      </c>
      <c r="AF14" s="20" t="str">
        <f t="shared" si="3"/>
        <v>I</v>
      </c>
      <c r="AG14" s="27" t="s">
        <v>468</v>
      </c>
      <c r="AH14" s="20" t="s">
        <v>92</v>
      </c>
      <c r="AI14" s="23" t="str">
        <f t="shared" si="4"/>
        <v>20210622</v>
      </c>
      <c r="AJ14" s="20" t="str">
        <f>VLOOKUP(G14,'Listes déroulantes'!G:O,9,FALSE)</f>
        <v>260 RUE CLAUDE NICOL</v>
      </c>
      <c r="AK14" s="20" t="s">
        <v>75</v>
      </c>
      <c r="AL14" s="20" t="s">
        <v>93</v>
      </c>
      <c r="AM14" s="20" t="str">
        <f>VLOOKUP(G14,'Listes déroulantes'!G:H,2,FALSE)</f>
        <v xml:space="preserve">SAS MONEXT          </v>
      </c>
      <c r="AN14" s="27">
        <v>428648970577</v>
      </c>
      <c r="AO14" s="21" t="str">
        <f t="shared" si="11"/>
        <v>21</v>
      </c>
      <c r="AP14" s="20">
        <v>1</v>
      </c>
      <c r="AQ14" s="20" t="s">
        <v>65</v>
      </c>
      <c r="AR14" s="20" t="s">
        <v>70</v>
      </c>
      <c r="AS14" s="20" t="str">
        <f>VLOOKUP(G14,'Listes déroulantes'!G:N,8,FALSE)</f>
        <v>20289045644</v>
      </c>
      <c r="AT14" s="20" t="s">
        <v>78</v>
      </c>
      <c r="AU14" s="28" t="s">
        <v>509</v>
      </c>
      <c r="AV14" s="20" t="s">
        <v>79</v>
      </c>
      <c r="AW14" s="20" t="str">
        <f>VLOOKUP(G14,'Listes déroulantes'!G:J,4,FALSE)</f>
        <v xml:space="preserve">9255001   </v>
      </c>
      <c r="AX14" s="20" t="s">
        <v>73</v>
      </c>
      <c r="AY14" s="20" t="s">
        <v>81</v>
      </c>
      <c r="AZ14" s="20" t="s">
        <v>306</v>
      </c>
      <c r="BA14" s="20" t="s">
        <v>82</v>
      </c>
      <c r="BB14" s="20" t="str">
        <f t="shared" si="5"/>
        <v>0000000000023500</v>
      </c>
      <c r="BC14" s="20" t="s">
        <v>849</v>
      </c>
      <c r="BD14" s="20" t="str">
        <f>VLOOKUP(G14,'Listes déroulantes'!G:M,7,FALSE)</f>
        <v xml:space="preserve">MONEXT                  </v>
      </c>
      <c r="BE14" s="20" t="str">
        <f t="shared" si="6"/>
        <v>220621</v>
      </c>
      <c r="BF14" s="20" t="s">
        <v>63</v>
      </c>
      <c r="BG14" s="20" t="s">
        <v>884</v>
      </c>
      <c r="BH14" s="20" t="str">
        <f t="shared" si="12"/>
        <v>0000000000023600</v>
      </c>
      <c r="BI14" s="20" t="str">
        <f t="shared" si="7"/>
        <v>0000000000023600</v>
      </c>
      <c r="BJ14" s="20" t="s">
        <v>77</v>
      </c>
      <c r="BK14" s="20" t="s">
        <v>67</v>
      </c>
      <c r="BL14" s="23" t="s">
        <v>672</v>
      </c>
      <c r="BM14" s="28" t="s">
        <v>76</v>
      </c>
      <c r="BN14" s="20" t="str">
        <f t="shared" si="8"/>
        <v>000000000100</v>
      </c>
      <c r="BO14" s="20" t="s">
        <v>77</v>
      </c>
      <c r="BP14" s="20" t="s">
        <v>85</v>
      </c>
      <c r="BQ14" s="34" t="s">
        <v>457</v>
      </c>
      <c r="BR14" s="23" t="str">
        <f t="shared" si="9"/>
        <v>20210622</v>
      </c>
      <c r="BS14" s="28" t="s">
        <v>680</v>
      </c>
      <c r="BT14" s="27" t="str">
        <f t="shared" si="13"/>
        <v xml:space="preserve">00000120210621MONEXT     </v>
      </c>
      <c r="BU14" s="20" t="s">
        <v>715</v>
      </c>
      <c r="BV14" s="28" t="s">
        <v>240</v>
      </c>
    </row>
    <row r="15" spans="1:74" s="22" customFormat="1" x14ac:dyDescent="0.3">
      <c r="A15" s="46" t="s">
        <v>912</v>
      </c>
      <c r="B15" s="46" t="s">
        <v>797</v>
      </c>
      <c r="C15" s="22" t="str">
        <f t="shared" si="0"/>
        <v>CRE NON ACTIF</v>
      </c>
      <c r="D15" s="20" t="s">
        <v>308</v>
      </c>
      <c r="E15" s="94">
        <v>44369</v>
      </c>
      <c r="F15" s="20" t="s">
        <v>261</v>
      </c>
      <c r="G15" s="20" t="s">
        <v>365</v>
      </c>
      <c r="H15" s="21">
        <v>237</v>
      </c>
      <c r="I15" s="21">
        <v>1</v>
      </c>
      <c r="J15" s="81" t="s">
        <v>809</v>
      </c>
      <c r="K15" s="46" t="s">
        <v>243</v>
      </c>
      <c r="L15" s="20" t="s">
        <v>62</v>
      </c>
      <c r="M15" s="20" t="s">
        <v>63</v>
      </c>
      <c r="N15" s="20" t="str">
        <f t="shared" si="1"/>
        <v>Z1</v>
      </c>
      <c r="O15" s="20" t="s">
        <v>65</v>
      </c>
      <c r="P15" s="20" t="s">
        <v>65</v>
      </c>
      <c r="Q15" s="20" t="s">
        <v>66</v>
      </c>
      <c r="R15" s="20" t="s">
        <v>659</v>
      </c>
      <c r="S15" s="20" t="s">
        <v>67</v>
      </c>
      <c r="T15" s="28" t="s">
        <v>660</v>
      </c>
      <c r="U15" s="28" t="s">
        <v>661</v>
      </c>
      <c r="V15" s="20" t="s">
        <v>69</v>
      </c>
      <c r="W15" s="20" t="s">
        <v>65</v>
      </c>
      <c r="X15" s="20" t="s">
        <v>70</v>
      </c>
      <c r="Y15" s="31" t="s">
        <v>384</v>
      </c>
      <c r="Z15" s="23" t="str">
        <f t="shared" si="10"/>
        <v>20210621</v>
      </c>
      <c r="AA15" s="20" t="str">
        <f>VLOOKUP(G15,'Listes déroulantes'!G:I,3,FALSE)</f>
        <v xml:space="preserve">50318500100032 </v>
      </c>
      <c r="AB15" s="24" t="str">
        <f t="shared" si="2"/>
        <v>0000000000023700</v>
      </c>
      <c r="AC15" s="20" t="s">
        <v>72</v>
      </c>
      <c r="AD15" s="20" t="s">
        <v>69</v>
      </c>
      <c r="AE15" s="20" t="s">
        <v>800</v>
      </c>
      <c r="AF15" s="20" t="str">
        <f t="shared" si="3"/>
        <v>I</v>
      </c>
      <c r="AG15" s="27" t="s">
        <v>469</v>
      </c>
      <c r="AH15" s="20" t="s">
        <v>92</v>
      </c>
      <c r="AI15" s="23" t="str">
        <f t="shared" si="4"/>
        <v>20210622</v>
      </c>
      <c r="AJ15" s="20" t="str">
        <f>VLOOKUP(G15,'Listes déroulantes'!G:O,9,FALSE)</f>
        <v>260 RUE CLAUDE NICOL</v>
      </c>
      <c r="AK15" s="20" t="s">
        <v>75</v>
      </c>
      <c r="AL15" s="20" t="s">
        <v>93</v>
      </c>
      <c r="AM15" s="20" t="str">
        <f>VLOOKUP(G15,'Listes déroulantes'!G:H,2,FALSE)</f>
        <v xml:space="preserve">SAS MONEXT          </v>
      </c>
      <c r="AN15" s="27">
        <v>428648970578</v>
      </c>
      <c r="AO15" s="21" t="str">
        <f t="shared" si="11"/>
        <v>22</v>
      </c>
      <c r="AP15" s="20">
        <v>1</v>
      </c>
      <c r="AQ15" s="20" t="s">
        <v>65</v>
      </c>
      <c r="AR15" s="20" t="s">
        <v>70</v>
      </c>
      <c r="AS15" s="20" t="str">
        <f>VLOOKUP(G15,'Listes déroulantes'!G:N,8,FALSE)</f>
        <v>20289045644</v>
      </c>
      <c r="AT15" s="20" t="s">
        <v>78</v>
      </c>
      <c r="AU15" s="28" t="s">
        <v>509</v>
      </c>
      <c r="AV15" s="20" t="s">
        <v>79</v>
      </c>
      <c r="AW15" s="20" t="str">
        <f>VLOOKUP(G15,'Listes déroulantes'!G:J,4,FALSE)</f>
        <v xml:space="preserve">9255001   </v>
      </c>
      <c r="AX15" s="20" t="s">
        <v>73</v>
      </c>
      <c r="AY15" s="20" t="s">
        <v>81</v>
      </c>
      <c r="AZ15" s="20" t="s">
        <v>306</v>
      </c>
      <c r="BA15" s="20" t="s">
        <v>82</v>
      </c>
      <c r="BB15" s="20" t="str">
        <f t="shared" si="5"/>
        <v>0000000000023600</v>
      </c>
      <c r="BC15" s="20" t="s">
        <v>850</v>
      </c>
      <c r="BD15" s="20" t="str">
        <f>VLOOKUP(G15,'Listes déroulantes'!G:M,7,FALSE)</f>
        <v xml:space="preserve">MONEXT                  </v>
      </c>
      <c r="BE15" s="20" t="str">
        <f t="shared" si="6"/>
        <v>220621</v>
      </c>
      <c r="BF15" s="20" t="s">
        <v>63</v>
      </c>
      <c r="BG15" s="20" t="s">
        <v>884</v>
      </c>
      <c r="BH15" s="20" t="str">
        <f t="shared" si="12"/>
        <v>0000000000023700</v>
      </c>
      <c r="BI15" s="20" t="str">
        <f t="shared" si="7"/>
        <v>0000000000023700</v>
      </c>
      <c r="BJ15" s="20" t="s">
        <v>77</v>
      </c>
      <c r="BK15" s="20" t="s">
        <v>67</v>
      </c>
      <c r="BL15" s="23" t="s">
        <v>672</v>
      </c>
      <c r="BM15" s="28" t="s">
        <v>76</v>
      </c>
      <c r="BN15" s="20" t="str">
        <f t="shared" si="8"/>
        <v>000000000100</v>
      </c>
      <c r="BO15" s="20" t="s">
        <v>77</v>
      </c>
      <c r="BP15" s="20" t="s">
        <v>85</v>
      </c>
      <c r="BQ15" s="34" t="s">
        <v>457</v>
      </c>
      <c r="BR15" s="23" t="str">
        <f t="shared" si="9"/>
        <v>20210622</v>
      </c>
      <c r="BS15" s="28" t="s">
        <v>681</v>
      </c>
      <c r="BT15" s="27" t="str">
        <f t="shared" si="13"/>
        <v xml:space="preserve">00000120210621MONEXT     </v>
      </c>
      <c r="BU15" s="20" t="s">
        <v>715</v>
      </c>
      <c r="BV15" s="28" t="s">
        <v>240</v>
      </c>
    </row>
    <row r="16" spans="1:74" s="22" customFormat="1" x14ac:dyDescent="0.3">
      <c r="A16" s="46" t="s">
        <v>913</v>
      </c>
      <c r="B16" s="46" t="s">
        <v>797</v>
      </c>
      <c r="C16" s="22" t="str">
        <f t="shared" si="0"/>
        <v>CRE NON ACTIF</v>
      </c>
      <c r="D16" s="20" t="s">
        <v>308</v>
      </c>
      <c r="E16" s="94">
        <v>44369</v>
      </c>
      <c r="F16" s="20" t="s">
        <v>261</v>
      </c>
      <c r="G16" s="20" t="s">
        <v>365</v>
      </c>
      <c r="H16" s="21">
        <v>238</v>
      </c>
      <c r="I16" s="21">
        <v>1</v>
      </c>
      <c r="J16" s="81" t="s">
        <v>810</v>
      </c>
      <c r="K16" s="46" t="s">
        <v>244</v>
      </c>
      <c r="L16" s="20" t="s">
        <v>62</v>
      </c>
      <c r="M16" s="20" t="s">
        <v>63</v>
      </c>
      <c r="N16" s="20" t="str">
        <f t="shared" si="1"/>
        <v>Z1</v>
      </c>
      <c r="O16" s="20" t="s">
        <v>65</v>
      </c>
      <c r="P16" s="20" t="s">
        <v>65</v>
      </c>
      <c r="Q16" s="20" t="s">
        <v>66</v>
      </c>
      <c r="R16" s="20" t="s">
        <v>659</v>
      </c>
      <c r="S16" s="20" t="s">
        <v>67</v>
      </c>
      <c r="T16" s="28" t="s">
        <v>660</v>
      </c>
      <c r="U16" s="28" t="s">
        <v>661</v>
      </c>
      <c r="V16" s="20" t="s">
        <v>69</v>
      </c>
      <c r="W16" s="20" t="s">
        <v>65</v>
      </c>
      <c r="X16" s="20" t="s">
        <v>70</v>
      </c>
      <c r="Y16" s="31" t="s">
        <v>385</v>
      </c>
      <c r="Z16" s="23" t="str">
        <f t="shared" si="10"/>
        <v>20210621</v>
      </c>
      <c r="AA16" s="20" t="str">
        <f>VLOOKUP(G16,'Listes déroulantes'!G:I,3,FALSE)</f>
        <v xml:space="preserve">50318500100032 </v>
      </c>
      <c r="AB16" s="24" t="str">
        <f t="shared" si="2"/>
        <v>0000000000023800</v>
      </c>
      <c r="AC16" s="20" t="s">
        <v>72</v>
      </c>
      <c r="AD16" s="20" t="s">
        <v>69</v>
      </c>
      <c r="AE16" s="20" t="s">
        <v>800</v>
      </c>
      <c r="AF16" s="20" t="str">
        <f t="shared" si="3"/>
        <v>I</v>
      </c>
      <c r="AG16" s="27" t="s">
        <v>470</v>
      </c>
      <c r="AH16" s="20" t="s">
        <v>92</v>
      </c>
      <c r="AI16" s="23" t="str">
        <f t="shared" si="4"/>
        <v>20210622</v>
      </c>
      <c r="AJ16" s="20" t="str">
        <f>VLOOKUP(G16,'Listes déroulantes'!G:O,9,FALSE)</f>
        <v>260 RUE CLAUDE NICOL</v>
      </c>
      <c r="AK16" s="20" t="s">
        <v>75</v>
      </c>
      <c r="AL16" s="20" t="s">
        <v>93</v>
      </c>
      <c r="AM16" s="20" t="str">
        <f>VLOOKUP(G16,'Listes déroulantes'!G:H,2,FALSE)</f>
        <v xml:space="preserve">SAS MONEXT          </v>
      </c>
      <c r="AN16" s="27">
        <v>428648970579</v>
      </c>
      <c r="AO16" s="21" t="str">
        <f t="shared" si="11"/>
        <v>23</v>
      </c>
      <c r="AP16" s="20">
        <v>1</v>
      </c>
      <c r="AQ16" s="20" t="s">
        <v>65</v>
      </c>
      <c r="AR16" s="20" t="s">
        <v>70</v>
      </c>
      <c r="AS16" s="20" t="str">
        <f>VLOOKUP(G16,'Listes déroulantes'!G:N,8,FALSE)</f>
        <v>20289045644</v>
      </c>
      <c r="AT16" s="20" t="s">
        <v>78</v>
      </c>
      <c r="AU16" s="28" t="s">
        <v>509</v>
      </c>
      <c r="AV16" s="20" t="s">
        <v>79</v>
      </c>
      <c r="AW16" s="20" t="str">
        <f>VLOOKUP(G16,'Listes déroulantes'!G:J,4,FALSE)</f>
        <v xml:space="preserve">9255001   </v>
      </c>
      <c r="AX16" s="20" t="s">
        <v>73</v>
      </c>
      <c r="AY16" s="20" t="s">
        <v>81</v>
      </c>
      <c r="AZ16" s="20" t="s">
        <v>306</v>
      </c>
      <c r="BA16" s="20" t="s">
        <v>82</v>
      </c>
      <c r="BB16" s="20" t="str">
        <f t="shared" si="5"/>
        <v>0000000000023700</v>
      </c>
      <c r="BC16" s="20" t="s">
        <v>851</v>
      </c>
      <c r="BD16" s="20" t="str">
        <f>VLOOKUP(G16,'Listes déroulantes'!G:M,7,FALSE)</f>
        <v xml:space="preserve">MONEXT                  </v>
      </c>
      <c r="BE16" s="20" t="str">
        <f t="shared" si="6"/>
        <v>220621</v>
      </c>
      <c r="BF16" s="20" t="s">
        <v>63</v>
      </c>
      <c r="BG16" s="20" t="s">
        <v>884</v>
      </c>
      <c r="BH16" s="20" t="str">
        <f t="shared" si="12"/>
        <v>0000000000023800</v>
      </c>
      <c r="BI16" s="20" t="str">
        <f t="shared" si="7"/>
        <v>0000000000023800</v>
      </c>
      <c r="BJ16" s="20" t="s">
        <v>77</v>
      </c>
      <c r="BK16" s="20" t="s">
        <v>67</v>
      </c>
      <c r="BL16" s="23" t="s">
        <v>672</v>
      </c>
      <c r="BM16" s="28" t="s">
        <v>76</v>
      </c>
      <c r="BN16" s="20" t="str">
        <f t="shared" si="8"/>
        <v>000000000100</v>
      </c>
      <c r="BO16" s="20" t="s">
        <v>77</v>
      </c>
      <c r="BP16" s="20" t="s">
        <v>85</v>
      </c>
      <c r="BQ16" s="34" t="s">
        <v>457</v>
      </c>
      <c r="BR16" s="23" t="str">
        <f t="shared" si="9"/>
        <v>20210622</v>
      </c>
      <c r="BS16" s="28" t="s">
        <v>682</v>
      </c>
      <c r="BT16" s="27" t="str">
        <f t="shared" si="13"/>
        <v xml:space="preserve">00000120210621MONEXT     </v>
      </c>
      <c r="BU16" s="20" t="s">
        <v>715</v>
      </c>
      <c r="BV16" s="28" t="s">
        <v>240</v>
      </c>
    </row>
    <row r="17" spans="1:74" s="22" customFormat="1" x14ac:dyDescent="0.3">
      <c r="A17" s="46" t="s">
        <v>914</v>
      </c>
      <c r="B17" s="46" t="s">
        <v>797</v>
      </c>
      <c r="C17" s="22" t="str">
        <f t="shared" si="0"/>
        <v>CRE NON ACTIF</v>
      </c>
      <c r="D17" s="20" t="s">
        <v>308</v>
      </c>
      <c r="E17" s="94">
        <v>44369</v>
      </c>
      <c r="F17" s="20" t="s">
        <v>261</v>
      </c>
      <c r="G17" s="20" t="s">
        <v>365</v>
      </c>
      <c r="H17" s="21">
        <v>239</v>
      </c>
      <c r="I17" s="21">
        <v>1</v>
      </c>
      <c r="J17" s="81" t="s">
        <v>811</v>
      </c>
      <c r="K17" s="46" t="s">
        <v>245</v>
      </c>
      <c r="L17" s="20" t="s">
        <v>62</v>
      </c>
      <c r="M17" s="20" t="s">
        <v>63</v>
      </c>
      <c r="N17" s="20" t="str">
        <f t="shared" si="1"/>
        <v>Z1</v>
      </c>
      <c r="O17" s="20" t="s">
        <v>65</v>
      </c>
      <c r="P17" s="20" t="s">
        <v>65</v>
      </c>
      <c r="Q17" s="20" t="s">
        <v>66</v>
      </c>
      <c r="R17" s="20" t="s">
        <v>659</v>
      </c>
      <c r="S17" s="20" t="s">
        <v>67</v>
      </c>
      <c r="T17" s="28" t="s">
        <v>660</v>
      </c>
      <c r="U17" s="28" t="s">
        <v>661</v>
      </c>
      <c r="V17" s="20" t="s">
        <v>69</v>
      </c>
      <c r="W17" s="20" t="s">
        <v>65</v>
      </c>
      <c r="X17" s="20" t="s">
        <v>70</v>
      </c>
      <c r="Y17" s="31" t="s">
        <v>386</v>
      </c>
      <c r="Z17" s="23" t="str">
        <f t="shared" si="10"/>
        <v>20210621</v>
      </c>
      <c r="AA17" s="20" t="str">
        <f>VLOOKUP(G17,'Listes déroulantes'!G:I,3,FALSE)</f>
        <v xml:space="preserve">50318500100032 </v>
      </c>
      <c r="AB17" s="24" t="str">
        <f t="shared" si="2"/>
        <v>0000000000023900</v>
      </c>
      <c r="AC17" s="20" t="s">
        <v>72</v>
      </c>
      <c r="AD17" s="20" t="s">
        <v>69</v>
      </c>
      <c r="AE17" s="20" t="s">
        <v>800</v>
      </c>
      <c r="AF17" s="20" t="str">
        <f t="shared" si="3"/>
        <v>I</v>
      </c>
      <c r="AG17" s="27" t="s">
        <v>471</v>
      </c>
      <c r="AH17" s="20" t="s">
        <v>92</v>
      </c>
      <c r="AI17" s="23" t="str">
        <f t="shared" si="4"/>
        <v>20210622</v>
      </c>
      <c r="AJ17" s="20" t="str">
        <f>VLOOKUP(G17,'Listes déroulantes'!G:O,9,FALSE)</f>
        <v>260 RUE CLAUDE NICOL</v>
      </c>
      <c r="AK17" s="20" t="s">
        <v>75</v>
      </c>
      <c r="AL17" s="20" t="s">
        <v>93</v>
      </c>
      <c r="AM17" s="20" t="str">
        <f>VLOOKUP(G17,'Listes déroulantes'!G:H,2,FALSE)</f>
        <v xml:space="preserve">SAS MONEXT          </v>
      </c>
      <c r="AN17" s="27">
        <v>428648970580</v>
      </c>
      <c r="AO17" s="21" t="str">
        <f t="shared" si="11"/>
        <v>24</v>
      </c>
      <c r="AP17" s="20">
        <v>1</v>
      </c>
      <c r="AQ17" s="20" t="s">
        <v>65</v>
      </c>
      <c r="AR17" s="20" t="s">
        <v>70</v>
      </c>
      <c r="AS17" s="20" t="str">
        <f>VLOOKUP(G17,'Listes déroulantes'!G:N,8,FALSE)</f>
        <v>20289045644</v>
      </c>
      <c r="AT17" s="20" t="s">
        <v>78</v>
      </c>
      <c r="AU17" s="28" t="s">
        <v>509</v>
      </c>
      <c r="AV17" s="20" t="s">
        <v>79</v>
      </c>
      <c r="AW17" s="20" t="str">
        <f>VLOOKUP(G17,'Listes déroulantes'!G:J,4,FALSE)</f>
        <v xml:space="preserve">9255001   </v>
      </c>
      <c r="AX17" s="20" t="s">
        <v>73</v>
      </c>
      <c r="AY17" s="20" t="s">
        <v>81</v>
      </c>
      <c r="AZ17" s="20" t="s">
        <v>306</v>
      </c>
      <c r="BA17" s="20" t="s">
        <v>82</v>
      </c>
      <c r="BB17" s="20" t="str">
        <f t="shared" si="5"/>
        <v>0000000000023800</v>
      </c>
      <c r="BC17" s="20" t="s">
        <v>852</v>
      </c>
      <c r="BD17" s="20" t="str">
        <f>VLOOKUP(G17,'Listes déroulantes'!G:M,7,FALSE)</f>
        <v xml:space="preserve">MONEXT                  </v>
      </c>
      <c r="BE17" s="20" t="str">
        <f t="shared" si="6"/>
        <v>220621</v>
      </c>
      <c r="BF17" s="20" t="s">
        <v>63</v>
      </c>
      <c r="BG17" s="20" t="s">
        <v>884</v>
      </c>
      <c r="BH17" s="20" t="str">
        <f t="shared" si="12"/>
        <v>0000000000023900</v>
      </c>
      <c r="BI17" s="20" t="str">
        <f t="shared" si="7"/>
        <v>0000000000023900</v>
      </c>
      <c r="BJ17" s="20" t="s">
        <v>77</v>
      </c>
      <c r="BK17" s="20" t="s">
        <v>67</v>
      </c>
      <c r="BL17" s="23" t="s">
        <v>672</v>
      </c>
      <c r="BM17" s="28" t="s">
        <v>76</v>
      </c>
      <c r="BN17" s="20" t="str">
        <f t="shared" si="8"/>
        <v>000000000100</v>
      </c>
      <c r="BO17" s="20" t="s">
        <v>77</v>
      </c>
      <c r="BP17" s="20" t="s">
        <v>85</v>
      </c>
      <c r="BQ17" s="34" t="s">
        <v>457</v>
      </c>
      <c r="BR17" s="23" t="str">
        <f t="shared" si="9"/>
        <v>20210622</v>
      </c>
      <c r="BS17" s="28" t="s">
        <v>683</v>
      </c>
      <c r="BT17" s="27" t="str">
        <f t="shared" si="13"/>
        <v xml:space="preserve">00000120210621MONEXT     </v>
      </c>
      <c r="BU17" s="20" t="s">
        <v>715</v>
      </c>
      <c r="BV17" s="28" t="s">
        <v>240</v>
      </c>
    </row>
    <row r="18" spans="1:74" s="22" customFormat="1" x14ac:dyDescent="0.3">
      <c r="A18" s="46" t="s">
        <v>915</v>
      </c>
      <c r="B18" s="46" t="s">
        <v>797</v>
      </c>
      <c r="C18" s="22" t="str">
        <f t="shared" si="0"/>
        <v>CRE NON ACTIF</v>
      </c>
      <c r="D18" s="20" t="s">
        <v>308</v>
      </c>
      <c r="E18" s="94">
        <v>44335</v>
      </c>
      <c r="F18" s="20" t="s">
        <v>260</v>
      </c>
      <c r="G18" s="20" t="s">
        <v>367</v>
      </c>
      <c r="H18" s="21">
        <v>80</v>
      </c>
      <c r="I18" s="21">
        <v>1</v>
      </c>
      <c r="J18" s="81" t="s">
        <v>812</v>
      </c>
      <c r="K18" s="46" t="s">
        <v>246</v>
      </c>
      <c r="L18" s="20" t="s">
        <v>62</v>
      </c>
      <c r="M18" s="20" t="s">
        <v>63</v>
      </c>
      <c r="N18" s="20" t="str">
        <f t="shared" si="1"/>
        <v>X4</v>
      </c>
      <c r="O18" s="20" t="s">
        <v>65</v>
      </c>
      <c r="P18" s="20" t="s">
        <v>65</v>
      </c>
      <c r="Q18" s="20" t="s">
        <v>66</v>
      </c>
      <c r="R18" s="20" t="s">
        <v>659</v>
      </c>
      <c r="S18" s="20" t="s">
        <v>67</v>
      </c>
      <c r="T18" s="28" t="s">
        <v>660</v>
      </c>
      <c r="U18" s="28" t="s">
        <v>661</v>
      </c>
      <c r="V18" s="20" t="s">
        <v>69</v>
      </c>
      <c r="W18" s="20" t="s">
        <v>65</v>
      </c>
      <c r="X18" s="20" t="s">
        <v>70</v>
      </c>
      <c r="Y18" s="31" t="s">
        <v>387</v>
      </c>
      <c r="Z18" s="23" t="str">
        <f t="shared" si="10"/>
        <v>20210518</v>
      </c>
      <c r="AA18" s="20" t="str">
        <f>VLOOKUP(G18,'Listes déroulantes'!G:I,3,FALSE)</f>
        <v xml:space="preserve">53152017900023 </v>
      </c>
      <c r="AB18" s="24" t="str">
        <f t="shared" si="2"/>
        <v>0000000000008000</v>
      </c>
      <c r="AC18" s="20" t="s">
        <v>72</v>
      </c>
      <c r="AD18" s="20" t="s">
        <v>69</v>
      </c>
      <c r="AE18" s="20" t="s">
        <v>800</v>
      </c>
      <c r="AF18" s="20" t="str">
        <f t="shared" si="3"/>
        <v>S</v>
      </c>
      <c r="AG18" s="27" t="s">
        <v>472</v>
      </c>
      <c r="AH18" s="20" t="s">
        <v>92</v>
      </c>
      <c r="AI18" s="23" t="str">
        <f t="shared" si="4"/>
        <v>20210519</v>
      </c>
      <c r="AJ18" s="20" t="str">
        <f>VLOOKUP(G18,'Listes déroulantes'!G:O,9,FALSE)</f>
        <v>30 RUE FREDERIC JOLI</v>
      </c>
      <c r="AK18" s="20" t="s">
        <v>75</v>
      </c>
      <c r="AL18" s="20" t="s">
        <v>93</v>
      </c>
      <c r="AM18" s="20" t="str">
        <f>VLOOKUP(G18,'Listes déroulantes'!G:H,2,FALSE)</f>
        <v xml:space="preserve">SARL LOVINO         </v>
      </c>
      <c r="AN18" s="27">
        <v>428648970581</v>
      </c>
      <c r="AO18" s="21" t="str">
        <f t="shared" si="11"/>
        <v>25</v>
      </c>
      <c r="AP18" s="20">
        <v>1</v>
      </c>
      <c r="AQ18" s="20" t="s">
        <v>65</v>
      </c>
      <c r="AR18" s="20" t="s">
        <v>70</v>
      </c>
      <c r="AS18" s="20" t="str">
        <f>VLOOKUP(G18,'Listes déroulantes'!G:N,8,FALSE)</f>
        <v>05260573540</v>
      </c>
      <c r="AT18" s="20" t="s">
        <v>78</v>
      </c>
      <c r="AU18" s="28" t="s">
        <v>509</v>
      </c>
      <c r="AV18" s="20" t="s">
        <v>79</v>
      </c>
      <c r="AW18" s="20" t="str">
        <f>VLOOKUP(G18,'Listes déroulantes'!G:J,4,FALSE)</f>
        <v xml:space="preserve">9255002   </v>
      </c>
      <c r="AX18" s="20" t="s">
        <v>73</v>
      </c>
      <c r="AY18" s="20" t="s">
        <v>81</v>
      </c>
      <c r="AZ18" s="20" t="s">
        <v>306</v>
      </c>
      <c r="BA18" s="20" t="s">
        <v>82</v>
      </c>
      <c r="BB18" s="20" t="str">
        <f t="shared" si="5"/>
        <v>0000000000007900</v>
      </c>
      <c r="BC18" s="20" t="s">
        <v>853</v>
      </c>
      <c r="BD18" s="20" t="str">
        <f>VLOOKUP(G18,'Listes déroulantes'!G:M,7,FALSE)</f>
        <v xml:space="preserve">OENODEPOT               </v>
      </c>
      <c r="BE18" s="20" t="str">
        <f t="shared" si="6"/>
        <v>190521</v>
      </c>
      <c r="BF18" s="20" t="s">
        <v>63</v>
      </c>
      <c r="BG18" s="20" t="s">
        <v>884</v>
      </c>
      <c r="BH18" s="20" t="str">
        <f t="shared" si="12"/>
        <v>0000000000008000</v>
      </c>
      <c r="BI18" s="20" t="str">
        <f t="shared" si="7"/>
        <v>0000000000008000</v>
      </c>
      <c r="BJ18" s="20" t="s">
        <v>77</v>
      </c>
      <c r="BK18" s="20" t="s">
        <v>67</v>
      </c>
      <c r="BL18" s="23" t="s">
        <v>672</v>
      </c>
      <c r="BM18" s="28" t="s">
        <v>76</v>
      </c>
      <c r="BN18" s="20" t="str">
        <f t="shared" si="8"/>
        <v>000000000100</v>
      </c>
      <c r="BO18" s="20" t="s">
        <v>77</v>
      </c>
      <c r="BP18" s="20" t="s">
        <v>85</v>
      </c>
      <c r="BQ18" s="34" t="s">
        <v>457</v>
      </c>
      <c r="BR18" s="23" t="str">
        <f t="shared" si="9"/>
        <v>20210519</v>
      </c>
      <c r="BS18" s="28" t="s">
        <v>684</v>
      </c>
      <c r="BT18" s="27" t="str">
        <f t="shared" si="13"/>
        <v xml:space="preserve">00000120210518MONEXT     </v>
      </c>
      <c r="BU18" s="20" t="s">
        <v>715</v>
      </c>
      <c r="BV18" s="28" t="s">
        <v>240</v>
      </c>
    </row>
    <row r="19" spans="1:74" s="22" customFormat="1" x14ac:dyDescent="0.3">
      <c r="A19" s="46" t="s">
        <v>916</v>
      </c>
      <c r="B19" s="46" t="s">
        <v>797</v>
      </c>
      <c r="C19" s="22" t="str">
        <f t="shared" si="0"/>
        <v>CRE NON ACTIF</v>
      </c>
      <c r="D19" s="20" t="s">
        <v>308</v>
      </c>
      <c r="E19" s="94">
        <v>44369</v>
      </c>
      <c r="F19" s="20" t="s">
        <v>511</v>
      </c>
      <c r="G19" s="20" t="s">
        <v>365</v>
      </c>
      <c r="H19" s="21">
        <v>241</v>
      </c>
      <c r="I19" s="21">
        <v>1</v>
      </c>
      <c r="J19" s="81" t="s">
        <v>813</v>
      </c>
      <c r="K19" s="46" t="s">
        <v>268</v>
      </c>
      <c r="L19" s="20" t="s">
        <v>62</v>
      </c>
      <c r="M19" s="20" t="s">
        <v>63</v>
      </c>
      <c r="N19" s="20" t="str">
        <f t="shared" si="1"/>
        <v>X5</v>
      </c>
      <c r="O19" s="20" t="s">
        <v>65</v>
      </c>
      <c r="P19" s="20" t="s">
        <v>65</v>
      </c>
      <c r="Q19" s="20" t="s">
        <v>66</v>
      </c>
      <c r="R19" s="20" t="s">
        <v>659</v>
      </c>
      <c r="S19" s="20" t="s">
        <v>67</v>
      </c>
      <c r="T19" s="28" t="s">
        <v>660</v>
      </c>
      <c r="U19" s="28" t="s">
        <v>661</v>
      </c>
      <c r="V19" s="20" t="s">
        <v>69</v>
      </c>
      <c r="W19" s="20" t="s">
        <v>65</v>
      </c>
      <c r="X19" s="20" t="s">
        <v>70</v>
      </c>
      <c r="Y19" s="31" t="s">
        <v>388</v>
      </c>
      <c r="Z19" s="23" t="str">
        <f t="shared" si="10"/>
        <v>20210621</v>
      </c>
      <c r="AA19" s="20" t="str">
        <f>VLOOKUP(G19,'Listes déroulantes'!G:I,3,FALSE)</f>
        <v xml:space="preserve">50318500100032 </v>
      </c>
      <c r="AB19" s="24" t="str">
        <f t="shared" si="2"/>
        <v>0000000000024100</v>
      </c>
      <c r="AC19" s="20" t="s">
        <v>72</v>
      </c>
      <c r="AD19" s="20" t="s">
        <v>69</v>
      </c>
      <c r="AE19" s="20" t="s">
        <v>800</v>
      </c>
      <c r="AF19" s="20" t="str">
        <f t="shared" si="3"/>
        <v>V</v>
      </c>
      <c r="AG19" s="27" t="s">
        <v>473</v>
      </c>
      <c r="AH19" s="20" t="s">
        <v>92</v>
      </c>
      <c r="AI19" s="23" t="str">
        <f t="shared" si="4"/>
        <v>20210622</v>
      </c>
      <c r="AJ19" s="20" t="str">
        <f>VLOOKUP(G19,'Listes déroulantes'!G:O,9,FALSE)</f>
        <v>260 RUE CLAUDE NICOL</v>
      </c>
      <c r="AK19" s="20" t="s">
        <v>75</v>
      </c>
      <c r="AL19" s="20" t="s">
        <v>93</v>
      </c>
      <c r="AM19" s="20" t="str">
        <f>VLOOKUP(G19,'Listes déroulantes'!G:H,2,FALSE)</f>
        <v xml:space="preserve">SAS MONEXT          </v>
      </c>
      <c r="AN19" s="27">
        <v>428648970582</v>
      </c>
      <c r="AO19" s="21" t="str">
        <f t="shared" si="11"/>
        <v>26</v>
      </c>
      <c r="AP19" s="20">
        <v>1</v>
      </c>
      <c r="AQ19" s="20" t="s">
        <v>65</v>
      </c>
      <c r="AR19" s="20" t="s">
        <v>70</v>
      </c>
      <c r="AS19" s="20" t="str">
        <f>VLOOKUP(G19,'Listes déroulantes'!G:N,8,FALSE)</f>
        <v>20289045644</v>
      </c>
      <c r="AT19" s="20" t="s">
        <v>78</v>
      </c>
      <c r="AU19" s="28" t="s">
        <v>509</v>
      </c>
      <c r="AV19" s="20" t="s">
        <v>79</v>
      </c>
      <c r="AW19" s="20" t="str">
        <f>VLOOKUP(G19,'Listes déroulantes'!G:J,4,FALSE)</f>
        <v xml:space="preserve">9255001   </v>
      </c>
      <c r="AX19" s="20" t="s">
        <v>73</v>
      </c>
      <c r="AY19" s="20" t="s">
        <v>81</v>
      </c>
      <c r="AZ19" s="20" t="s">
        <v>306</v>
      </c>
      <c r="BA19" s="20" t="s">
        <v>82</v>
      </c>
      <c r="BB19" s="20" t="str">
        <f t="shared" si="5"/>
        <v>0000000000024000</v>
      </c>
      <c r="BC19" s="20" t="s">
        <v>854</v>
      </c>
      <c r="BD19" s="20" t="str">
        <f>VLOOKUP(G19,'Listes déroulantes'!G:M,7,FALSE)</f>
        <v xml:space="preserve">MONEXT                  </v>
      </c>
      <c r="BE19" s="20" t="str">
        <f t="shared" si="6"/>
        <v>220621</v>
      </c>
      <c r="BF19" s="20" t="s">
        <v>63</v>
      </c>
      <c r="BG19" s="20" t="s">
        <v>884</v>
      </c>
      <c r="BH19" s="20" t="str">
        <f t="shared" si="12"/>
        <v>0000000000024100</v>
      </c>
      <c r="BI19" s="20" t="str">
        <f t="shared" si="7"/>
        <v>0000000000024100</v>
      </c>
      <c r="BJ19" s="20" t="s">
        <v>77</v>
      </c>
      <c r="BK19" s="20" t="s">
        <v>67</v>
      </c>
      <c r="BL19" s="23" t="s">
        <v>672</v>
      </c>
      <c r="BM19" s="28" t="s">
        <v>76</v>
      </c>
      <c r="BN19" s="20" t="str">
        <f t="shared" si="8"/>
        <v>000000000100</v>
      </c>
      <c r="BO19" s="20" t="s">
        <v>77</v>
      </c>
      <c r="BP19" s="20" t="s">
        <v>85</v>
      </c>
      <c r="BQ19" s="34" t="s">
        <v>457</v>
      </c>
      <c r="BR19" s="23" t="str">
        <f t="shared" si="9"/>
        <v>20210622</v>
      </c>
      <c r="BS19" s="28" t="s">
        <v>685</v>
      </c>
      <c r="BT19" s="27" t="str">
        <f t="shared" si="13"/>
        <v xml:space="preserve">00000120210621MONEXT     </v>
      </c>
      <c r="BU19" s="20" t="s">
        <v>715</v>
      </c>
      <c r="BV19" s="28" t="s">
        <v>240</v>
      </c>
    </row>
    <row r="20" spans="1:74" s="22" customFormat="1" x14ac:dyDescent="0.3">
      <c r="A20" s="46" t="s">
        <v>917</v>
      </c>
      <c r="B20" s="46" t="s">
        <v>797</v>
      </c>
      <c r="C20" s="22" t="str">
        <f t="shared" si="0"/>
        <v>CRE NON ACTIF</v>
      </c>
      <c r="D20" s="20" t="s">
        <v>308</v>
      </c>
      <c r="E20" s="94">
        <v>44369</v>
      </c>
      <c r="F20" s="20" t="s">
        <v>261</v>
      </c>
      <c r="G20" s="20" t="s">
        <v>365</v>
      </c>
      <c r="H20" s="21">
        <v>242</v>
      </c>
      <c r="I20" s="21">
        <v>1</v>
      </c>
      <c r="J20" s="81" t="s">
        <v>814</v>
      </c>
      <c r="K20" s="46" t="s">
        <v>269</v>
      </c>
      <c r="L20" s="20" t="s">
        <v>62</v>
      </c>
      <c r="M20" s="20" t="s">
        <v>63</v>
      </c>
      <c r="N20" s="20" t="str">
        <f t="shared" si="1"/>
        <v>Z1</v>
      </c>
      <c r="O20" s="20" t="s">
        <v>65</v>
      </c>
      <c r="P20" s="20" t="s">
        <v>65</v>
      </c>
      <c r="Q20" s="20" t="s">
        <v>66</v>
      </c>
      <c r="R20" s="20" t="s">
        <v>659</v>
      </c>
      <c r="S20" s="20" t="s">
        <v>67</v>
      </c>
      <c r="T20" s="28" t="s">
        <v>660</v>
      </c>
      <c r="U20" s="28" t="s">
        <v>661</v>
      </c>
      <c r="V20" s="20" t="s">
        <v>69</v>
      </c>
      <c r="W20" s="20" t="s">
        <v>65</v>
      </c>
      <c r="X20" s="20" t="s">
        <v>70</v>
      </c>
      <c r="Y20" s="31" t="s">
        <v>389</v>
      </c>
      <c r="Z20" s="23" t="str">
        <f t="shared" si="10"/>
        <v>20210621</v>
      </c>
      <c r="AA20" s="20" t="str">
        <f>VLOOKUP(G20,'Listes déroulantes'!G:I,3,FALSE)</f>
        <v xml:space="preserve">50318500100032 </v>
      </c>
      <c r="AB20" s="24" t="str">
        <f t="shared" si="2"/>
        <v>0000000000024200</v>
      </c>
      <c r="AC20" s="20" t="s">
        <v>72</v>
      </c>
      <c r="AD20" s="20" t="s">
        <v>69</v>
      </c>
      <c r="AE20" s="20" t="s">
        <v>800</v>
      </c>
      <c r="AF20" s="20" t="str">
        <f t="shared" si="3"/>
        <v>I</v>
      </c>
      <c r="AG20" s="27" t="s">
        <v>474</v>
      </c>
      <c r="AH20" s="20" t="s">
        <v>92</v>
      </c>
      <c r="AI20" s="23" t="str">
        <f t="shared" si="4"/>
        <v>20210622</v>
      </c>
      <c r="AJ20" s="20" t="str">
        <f>VLOOKUP(G20,'Listes déroulantes'!G:O,9,FALSE)</f>
        <v>260 RUE CLAUDE NICOL</v>
      </c>
      <c r="AK20" s="20" t="s">
        <v>75</v>
      </c>
      <c r="AL20" s="20" t="s">
        <v>93</v>
      </c>
      <c r="AM20" s="20" t="str">
        <f>VLOOKUP(G20,'Listes déroulantes'!G:H,2,FALSE)</f>
        <v xml:space="preserve">SAS MONEXT          </v>
      </c>
      <c r="AN20" s="27">
        <v>428648970583</v>
      </c>
      <c r="AO20" s="21" t="str">
        <f t="shared" si="11"/>
        <v>27</v>
      </c>
      <c r="AP20" s="20">
        <v>1</v>
      </c>
      <c r="AQ20" s="20" t="s">
        <v>65</v>
      </c>
      <c r="AR20" s="20" t="s">
        <v>70</v>
      </c>
      <c r="AS20" s="20" t="str">
        <f>VLOOKUP(G20,'Listes déroulantes'!G:N,8,FALSE)</f>
        <v>20289045644</v>
      </c>
      <c r="AT20" s="20" t="s">
        <v>78</v>
      </c>
      <c r="AU20" s="28" t="s">
        <v>509</v>
      </c>
      <c r="AV20" s="20" t="s">
        <v>79</v>
      </c>
      <c r="AW20" s="20" t="str">
        <f>VLOOKUP(G20,'Listes déroulantes'!G:J,4,FALSE)</f>
        <v xml:space="preserve">9255001   </v>
      </c>
      <c r="AX20" s="20" t="s">
        <v>73</v>
      </c>
      <c r="AY20" s="20" t="s">
        <v>81</v>
      </c>
      <c r="AZ20" s="20" t="s">
        <v>306</v>
      </c>
      <c r="BA20" s="20" t="s">
        <v>82</v>
      </c>
      <c r="BB20" s="20" t="str">
        <f t="shared" si="5"/>
        <v>0000000000024100</v>
      </c>
      <c r="BC20" s="20" t="s">
        <v>855</v>
      </c>
      <c r="BD20" s="20" t="str">
        <f>VLOOKUP(G20,'Listes déroulantes'!G:M,7,FALSE)</f>
        <v xml:space="preserve">MONEXT                  </v>
      </c>
      <c r="BE20" s="20" t="str">
        <f t="shared" si="6"/>
        <v>220621</v>
      </c>
      <c r="BF20" s="20" t="s">
        <v>63</v>
      </c>
      <c r="BG20" s="20" t="s">
        <v>884</v>
      </c>
      <c r="BH20" s="20" t="str">
        <f t="shared" si="12"/>
        <v>0000000000024200</v>
      </c>
      <c r="BI20" s="20" t="str">
        <f t="shared" si="7"/>
        <v>0000000000024200</v>
      </c>
      <c r="BJ20" s="20" t="s">
        <v>77</v>
      </c>
      <c r="BK20" s="20" t="s">
        <v>67</v>
      </c>
      <c r="BL20" s="23" t="s">
        <v>672</v>
      </c>
      <c r="BM20" s="28" t="s">
        <v>76</v>
      </c>
      <c r="BN20" s="20" t="str">
        <f t="shared" si="8"/>
        <v>000000000100</v>
      </c>
      <c r="BO20" s="20" t="s">
        <v>77</v>
      </c>
      <c r="BP20" s="20" t="s">
        <v>85</v>
      </c>
      <c r="BQ20" s="34" t="s">
        <v>457</v>
      </c>
      <c r="BR20" s="23" t="str">
        <f t="shared" si="9"/>
        <v>20210622</v>
      </c>
      <c r="BS20" s="28" t="s">
        <v>686</v>
      </c>
      <c r="BT20" s="27" t="str">
        <f t="shared" si="13"/>
        <v xml:space="preserve">00000120210621MONEXT     </v>
      </c>
      <c r="BU20" s="20" t="s">
        <v>715</v>
      </c>
      <c r="BV20" s="28" t="s">
        <v>240</v>
      </c>
    </row>
    <row r="21" spans="1:74" s="22" customFormat="1" x14ac:dyDescent="0.3">
      <c r="A21" s="46" t="s">
        <v>918</v>
      </c>
      <c r="B21" s="46" t="s">
        <v>797</v>
      </c>
      <c r="C21" s="22" t="str">
        <f t="shared" si="0"/>
        <v>CRE NON ACTIF</v>
      </c>
      <c r="D21" s="20" t="s">
        <v>308</v>
      </c>
      <c r="E21" s="94">
        <v>44369</v>
      </c>
      <c r="F21" s="20" t="s">
        <v>261</v>
      </c>
      <c r="G21" s="20" t="s">
        <v>365</v>
      </c>
      <c r="H21" s="21">
        <v>243</v>
      </c>
      <c r="I21" s="21">
        <v>1</v>
      </c>
      <c r="J21" s="81" t="s">
        <v>815</v>
      </c>
      <c r="K21" s="46" t="s">
        <v>271</v>
      </c>
      <c r="L21" s="20" t="s">
        <v>62</v>
      </c>
      <c r="M21" s="20" t="s">
        <v>63</v>
      </c>
      <c r="N21" s="20" t="str">
        <f t="shared" si="1"/>
        <v>Z1</v>
      </c>
      <c r="O21" s="20" t="s">
        <v>65</v>
      </c>
      <c r="P21" s="20" t="s">
        <v>65</v>
      </c>
      <c r="Q21" s="20" t="s">
        <v>66</v>
      </c>
      <c r="R21" s="20" t="s">
        <v>659</v>
      </c>
      <c r="S21" s="20" t="s">
        <v>67</v>
      </c>
      <c r="T21" s="28" t="s">
        <v>660</v>
      </c>
      <c r="U21" s="28" t="s">
        <v>661</v>
      </c>
      <c r="V21" s="20" t="s">
        <v>69</v>
      </c>
      <c r="W21" s="20" t="s">
        <v>65</v>
      </c>
      <c r="X21" s="20" t="s">
        <v>70</v>
      </c>
      <c r="Y21" s="31" t="s">
        <v>390</v>
      </c>
      <c r="Z21" s="23" t="str">
        <f t="shared" si="10"/>
        <v>20210621</v>
      </c>
      <c r="AA21" s="20" t="str">
        <f>VLOOKUP(G21,'Listes déroulantes'!G:I,3,FALSE)</f>
        <v xml:space="preserve">50318500100032 </v>
      </c>
      <c r="AB21" s="24" t="str">
        <f t="shared" si="2"/>
        <v>0000000000024300</v>
      </c>
      <c r="AC21" s="20" t="s">
        <v>72</v>
      </c>
      <c r="AD21" s="20" t="s">
        <v>69</v>
      </c>
      <c r="AE21" s="20" t="s">
        <v>800</v>
      </c>
      <c r="AF21" s="20" t="str">
        <f t="shared" si="3"/>
        <v>I</v>
      </c>
      <c r="AG21" s="27" t="s">
        <v>475</v>
      </c>
      <c r="AH21" s="20" t="s">
        <v>92</v>
      </c>
      <c r="AI21" s="23" t="str">
        <f t="shared" si="4"/>
        <v>20210622</v>
      </c>
      <c r="AJ21" s="20" t="str">
        <f>VLOOKUP(G21,'Listes déroulantes'!G:O,9,FALSE)</f>
        <v>260 RUE CLAUDE NICOL</v>
      </c>
      <c r="AK21" s="20" t="s">
        <v>75</v>
      </c>
      <c r="AL21" s="20" t="s">
        <v>93</v>
      </c>
      <c r="AM21" s="20" t="str">
        <f>VLOOKUP(G21,'Listes déroulantes'!G:H,2,FALSE)</f>
        <v xml:space="preserve">SAS MONEXT          </v>
      </c>
      <c r="AN21" s="27">
        <v>428648970584</v>
      </c>
      <c r="AO21" s="21" t="str">
        <f t="shared" si="11"/>
        <v>28</v>
      </c>
      <c r="AP21" s="20">
        <v>1</v>
      </c>
      <c r="AQ21" s="20" t="s">
        <v>65</v>
      </c>
      <c r="AR21" s="20" t="s">
        <v>70</v>
      </c>
      <c r="AS21" s="20" t="str">
        <f>VLOOKUP(G21,'Listes déroulantes'!G:N,8,FALSE)</f>
        <v>20289045644</v>
      </c>
      <c r="AT21" s="20" t="s">
        <v>78</v>
      </c>
      <c r="AU21" s="28" t="s">
        <v>509</v>
      </c>
      <c r="AV21" s="20" t="s">
        <v>79</v>
      </c>
      <c r="AW21" s="20" t="str">
        <f>VLOOKUP(G21,'Listes déroulantes'!G:J,4,FALSE)</f>
        <v xml:space="preserve">9255001   </v>
      </c>
      <c r="AX21" s="20" t="s">
        <v>73</v>
      </c>
      <c r="AY21" s="20" t="s">
        <v>81</v>
      </c>
      <c r="AZ21" s="20" t="s">
        <v>306</v>
      </c>
      <c r="BA21" s="20" t="s">
        <v>82</v>
      </c>
      <c r="BB21" s="20" t="str">
        <f t="shared" si="5"/>
        <v>0000000000024200</v>
      </c>
      <c r="BC21" s="20" t="s">
        <v>856</v>
      </c>
      <c r="BD21" s="20" t="str">
        <f>VLOOKUP(G21,'Listes déroulantes'!G:M,7,FALSE)</f>
        <v xml:space="preserve">MONEXT                  </v>
      </c>
      <c r="BE21" s="20" t="str">
        <f t="shared" si="6"/>
        <v>220621</v>
      </c>
      <c r="BF21" s="20" t="s">
        <v>63</v>
      </c>
      <c r="BG21" s="20" t="s">
        <v>884</v>
      </c>
      <c r="BH21" s="20" t="str">
        <f t="shared" si="12"/>
        <v>0000000000024300</v>
      </c>
      <c r="BI21" s="20" t="str">
        <f t="shared" si="7"/>
        <v>0000000000024300</v>
      </c>
      <c r="BJ21" s="20" t="s">
        <v>77</v>
      </c>
      <c r="BK21" s="20" t="s">
        <v>67</v>
      </c>
      <c r="BL21" s="23" t="s">
        <v>672</v>
      </c>
      <c r="BM21" s="28" t="s">
        <v>76</v>
      </c>
      <c r="BN21" s="20" t="str">
        <f t="shared" si="8"/>
        <v>000000000100</v>
      </c>
      <c r="BO21" s="20" t="s">
        <v>77</v>
      </c>
      <c r="BP21" s="20" t="s">
        <v>85</v>
      </c>
      <c r="BQ21" s="34" t="s">
        <v>457</v>
      </c>
      <c r="BR21" s="23" t="str">
        <f t="shared" si="9"/>
        <v>20210622</v>
      </c>
      <c r="BS21" s="28" t="s">
        <v>687</v>
      </c>
      <c r="BT21" s="27" t="str">
        <f t="shared" si="13"/>
        <v xml:space="preserve">00000120210621MONEXT     </v>
      </c>
      <c r="BU21" s="20" t="s">
        <v>715</v>
      </c>
      <c r="BV21" s="28" t="s">
        <v>240</v>
      </c>
    </row>
    <row r="22" spans="1:74" s="22" customFormat="1" x14ac:dyDescent="0.3">
      <c r="A22" s="46" t="s">
        <v>919</v>
      </c>
      <c r="B22" s="46" t="s">
        <v>797</v>
      </c>
      <c r="C22" s="22" t="str">
        <f t="shared" si="0"/>
        <v>CRE NON ACTIF</v>
      </c>
      <c r="D22" s="20" t="s">
        <v>308</v>
      </c>
      <c r="E22" s="94">
        <v>44369</v>
      </c>
      <c r="F22" s="20" t="s">
        <v>261</v>
      </c>
      <c r="G22" s="20" t="s">
        <v>365</v>
      </c>
      <c r="H22" s="21">
        <v>244</v>
      </c>
      <c r="I22" s="21">
        <v>1</v>
      </c>
      <c r="J22" s="81" t="s">
        <v>816</v>
      </c>
      <c r="K22" s="46" t="s">
        <v>272</v>
      </c>
      <c r="L22" s="20" t="s">
        <v>62</v>
      </c>
      <c r="M22" s="20" t="s">
        <v>63</v>
      </c>
      <c r="N22" s="20" t="str">
        <f t="shared" si="1"/>
        <v>Z1</v>
      </c>
      <c r="O22" s="20" t="s">
        <v>65</v>
      </c>
      <c r="P22" s="20" t="s">
        <v>65</v>
      </c>
      <c r="Q22" s="20" t="s">
        <v>66</v>
      </c>
      <c r="R22" s="20" t="s">
        <v>659</v>
      </c>
      <c r="S22" s="20" t="s">
        <v>67</v>
      </c>
      <c r="T22" s="28" t="s">
        <v>660</v>
      </c>
      <c r="U22" s="28" t="s">
        <v>661</v>
      </c>
      <c r="V22" s="20" t="s">
        <v>69</v>
      </c>
      <c r="W22" s="20" t="s">
        <v>65</v>
      </c>
      <c r="X22" s="20" t="s">
        <v>70</v>
      </c>
      <c r="Y22" s="31" t="s">
        <v>391</v>
      </c>
      <c r="Z22" s="23" t="str">
        <f t="shared" si="10"/>
        <v>20210621</v>
      </c>
      <c r="AA22" s="20" t="str">
        <f>VLOOKUP(G22,'Listes déroulantes'!G:I,3,FALSE)</f>
        <v xml:space="preserve">50318500100032 </v>
      </c>
      <c r="AB22" s="24" t="str">
        <f t="shared" si="2"/>
        <v>0000000000024400</v>
      </c>
      <c r="AC22" s="20" t="s">
        <v>72</v>
      </c>
      <c r="AD22" s="20" t="s">
        <v>69</v>
      </c>
      <c r="AE22" s="20" t="s">
        <v>800</v>
      </c>
      <c r="AF22" s="20" t="str">
        <f t="shared" si="3"/>
        <v>I</v>
      </c>
      <c r="AG22" s="27" t="s">
        <v>476</v>
      </c>
      <c r="AH22" s="20" t="s">
        <v>92</v>
      </c>
      <c r="AI22" s="23" t="str">
        <f t="shared" si="4"/>
        <v>20210622</v>
      </c>
      <c r="AJ22" s="20" t="str">
        <f>VLOOKUP(G22,'Listes déroulantes'!G:O,9,FALSE)</f>
        <v>260 RUE CLAUDE NICOL</v>
      </c>
      <c r="AK22" s="20" t="s">
        <v>75</v>
      </c>
      <c r="AL22" s="20" t="s">
        <v>93</v>
      </c>
      <c r="AM22" s="20" t="str">
        <f>VLOOKUP(G22,'Listes déroulantes'!G:H,2,FALSE)</f>
        <v xml:space="preserve">SAS MONEXT          </v>
      </c>
      <c r="AN22" s="27">
        <v>428648970585</v>
      </c>
      <c r="AO22" s="21" t="str">
        <f t="shared" si="11"/>
        <v>29</v>
      </c>
      <c r="AP22" s="20">
        <v>1</v>
      </c>
      <c r="AQ22" s="20" t="s">
        <v>65</v>
      </c>
      <c r="AR22" s="20" t="s">
        <v>70</v>
      </c>
      <c r="AS22" s="20" t="str">
        <f>VLOOKUP(G22,'Listes déroulantes'!G:N,8,FALSE)</f>
        <v>20289045644</v>
      </c>
      <c r="AT22" s="20" t="s">
        <v>78</v>
      </c>
      <c r="AU22" s="28" t="s">
        <v>509</v>
      </c>
      <c r="AV22" s="20" t="s">
        <v>79</v>
      </c>
      <c r="AW22" s="20" t="str">
        <f>VLOOKUP(G22,'Listes déroulantes'!G:J,4,FALSE)</f>
        <v xml:space="preserve">9255001   </v>
      </c>
      <c r="AX22" s="20" t="s">
        <v>73</v>
      </c>
      <c r="AY22" s="20" t="s">
        <v>81</v>
      </c>
      <c r="AZ22" s="20" t="s">
        <v>306</v>
      </c>
      <c r="BA22" s="20" t="s">
        <v>82</v>
      </c>
      <c r="BB22" s="20" t="str">
        <f t="shared" si="5"/>
        <v>0000000000024300</v>
      </c>
      <c r="BC22" s="20" t="s">
        <v>857</v>
      </c>
      <c r="BD22" s="20" t="str">
        <f>VLOOKUP(G22,'Listes déroulantes'!G:M,7,FALSE)</f>
        <v xml:space="preserve">MONEXT                  </v>
      </c>
      <c r="BE22" s="20" t="str">
        <f t="shared" si="6"/>
        <v>220621</v>
      </c>
      <c r="BF22" s="20" t="s">
        <v>63</v>
      </c>
      <c r="BG22" s="20" t="s">
        <v>884</v>
      </c>
      <c r="BH22" s="20" t="str">
        <f t="shared" si="12"/>
        <v>0000000000024400</v>
      </c>
      <c r="BI22" s="20" t="str">
        <f t="shared" si="7"/>
        <v>0000000000024400</v>
      </c>
      <c r="BJ22" s="20" t="s">
        <v>77</v>
      </c>
      <c r="BK22" s="20" t="s">
        <v>67</v>
      </c>
      <c r="BL22" s="23" t="s">
        <v>672</v>
      </c>
      <c r="BM22" s="28" t="s">
        <v>76</v>
      </c>
      <c r="BN22" s="20" t="str">
        <f t="shared" si="8"/>
        <v>000000000100</v>
      </c>
      <c r="BO22" s="20" t="s">
        <v>77</v>
      </c>
      <c r="BP22" s="20" t="s">
        <v>85</v>
      </c>
      <c r="BQ22" s="34" t="s">
        <v>457</v>
      </c>
      <c r="BR22" s="23" t="str">
        <f t="shared" si="9"/>
        <v>20210622</v>
      </c>
      <c r="BS22" s="28" t="s">
        <v>688</v>
      </c>
      <c r="BT22" s="27" t="str">
        <f t="shared" si="13"/>
        <v xml:space="preserve">00000120210621MONEXT     </v>
      </c>
      <c r="BU22" s="20" t="s">
        <v>715</v>
      </c>
      <c r="BV22" s="28" t="s">
        <v>240</v>
      </c>
    </row>
    <row r="23" spans="1:74" s="22" customFormat="1" x14ac:dyDescent="0.3">
      <c r="A23" s="46" t="s">
        <v>920</v>
      </c>
      <c r="B23" s="46" t="s">
        <v>797</v>
      </c>
      <c r="C23" s="22" t="str">
        <f t="shared" si="0"/>
        <v>CRE NON ACTIF</v>
      </c>
      <c r="D23" s="20" t="s">
        <v>308</v>
      </c>
      <c r="E23" s="94">
        <v>44369</v>
      </c>
      <c r="F23" s="20" t="s">
        <v>261</v>
      </c>
      <c r="G23" s="20" t="s">
        <v>365</v>
      </c>
      <c r="H23" s="21">
        <v>245</v>
      </c>
      <c r="I23" s="21">
        <v>1</v>
      </c>
      <c r="J23" s="81" t="s">
        <v>817</v>
      </c>
      <c r="K23" s="46" t="s">
        <v>273</v>
      </c>
      <c r="L23" s="20" t="s">
        <v>62</v>
      </c>
      <c r="M23" s="20" t="s">
        <v>63</v>
      </c>
      <c r="N23" s="20" t="str">
        <f t="shared" si="1"/>
        <v>Z1</v>
      </c>
      <c r="O23" s="20" t="s">
        <v>65</v>
      </c>
      <c r="P23" s="20" t="s">
        <v>65</v>
      </c>
      <c r="Q23" s="20" t="s">
        <v>66</v>
      </c>
      <c r="R23" s="20" t="s">
        <v>659</v>
      </c>
      <c r="S23" s="20" t="s">
        <v>67</v>
      </c>
      <c r="T23" s="28" t="s">
        <v>660</v>
      </c>
      <c r="U23" s="28" t="s">
        <v>661</v>
      </c>
      <c r="V23" s="20" t="s">
        <v>69</v>
      </c>
      <c r="W23" s="20" t="s">
        <v>65</v>
      </c>
      <c r="X23" s="20" t="s">
        <v>70</v>
      </c>
      <c r="Y23" s="31" t="s">
        <v>392</v>
      </c>
      <c r="Z23" s="23" t="str">
        <f t="shared" si="10"/>
        <v>20210621</v>
      </c>
      <c r="AA23" s="20" t="str">
        <f>VLOOKUP(G23,'Listes déroulantes'!G:I,3,FALSE)</f>
        <v xml:space="preserve">50318500100032 </v>
      </c>
      <c r="AB23" s="24" t="str">
        <f t="shared" si="2"/>
        <v>0000000000024500</v>
      </c>
      <c r="AC23" s="20" t="s">
        <v>72</v>
      </c>
      <c r="AD23" s="20" t="s">
        <v>69</v>
      </c>
      <c r="AE23" s="20" t="s">
        <v>800</v>
      </c>
      <c r="AF23" s="20" t="str">
        <f t="shared" si="3"/>
        <v>I</v>
      </c>
      <c r="AG23" s="27" t="s">
        <v>477</v>
      </c>
      <c r="AH23" s="20" t="s">
        <v>92</v>
      </c>
      <c r="AI23" s="23" t="str">
        <f t="shared" si="4"/>
        <v>20210622</v>
      </c>
      <c r="AJ23" s="20" t="str">
        <f>VLOOKUP(G23,'Listes déroulantes'!G:O,9,FALSE)</f>
        <v>260 RUE CLAUDE NICOL</v>
      </c>
      <c r="AK23" s="20" t="s">
        <v>75</v>
      </c>
      <c r="AL23" s="20" t="s">
        <v>93</v>
      </c>
      <c r="AM23" s="20" t="str">
        <f>VLOOKUP(G23,'Listes déroulantes'!G:H,2,FALSE)</f>
        <v xml:space="preserve">SAS MONEXT          </v>
      </c>
      <c r="AN23" s="27">
        <v>428648970586</v>
      </c>
      <c r="AO23" s="21" t="str">
        <f t="shared" si="11"/>
        <v>30</v>
      </c>
      <c r="AP23" s="20">
        <v>1</v>
      </c>
      <c r="AQ23" s="20" t="s">
        <v>65</v>
      </c>
      <c r="AR23" s="20" t="s">
        <v>70</v>
      </c>
      <c r="AS23" s="20" t="str">
        <f>VLOOKUP(G23,'Listes déroulantes'!G:N,8,FALSE)</f>
        <v>20289045644</v>
      </c>
      <c r="AT23" s="20" t="s">
        <v>78</v>
      </c>
      <c r="AU23" s="28" t="s">
        <v>509</v>
      </c>
      <c r="AV23" s="20" t="s">
        <v>79</v>
      </c>
      <c r="AW23" s="20" t="str">
        <f>VLOOKUP(G23,'Listes déroulantes'!G:J,4,FALSE)</f>
        <v xml:space="preserve">9255001   </v>
      </c>
      <c r="AX23" s="20" t="s">
        <v>73</v>
      </c>
      <c r="AY23" s="20" t="s">
        <v>81</v>
      </c>
      <c r="AZ23" s="20" t="s">
        <v>306</v>
      </c>
      <c r="BA23" s="20" t="s">
        <v>82</v>
      </c>
      <c r="BB23" s="20" t="str">
        <f t="shared" si="5"/>
        <v>0000000000024400</v>
      </c>
      <c r="BC23" s="20" t="s">
        <v>858</v>
      </c>
      <c r="BD23" s="20" t="str">
        <f>VLOOKUP(G23,'Listes déroulantes'!G:M,7,FALSE)</f>
        <v xml:space="preserve">MONEXT                  </v>
      </c>
      <c r="BE23" s="20" t="str">
        <f t="shared" si="6"/>
        <v>220621</v>
      </c>
      <c r="BF23" s="20" t="s">
        <v>63</v>
      </c>
      <c r="BG23" s="20" t="s">
        <v>884</v>
      </c>
      <c r="BH23" s="20" t="str">
        <f t="shared" si="12"/>
        <v>0000000000024500</v>
      </c>
      <c r="BI23" s="20" t="str">
        <f t="shared" si="7"/>
        <v>0000000000024500</v>
      </c>
      <c r="BJ23" s="20" t="s">
        <v>77</v>
      </c>
      <c r="BK23" s="20" t="s">
        <v>67</v>
      </c>
      <c r="BL23" s="23" t="s">
        <v>672</v>
      </c>
      <c r="BM23" s="28" t="s">
        <v>76</v>
      </c>
      <c r="BN23" s="20" t="str">
        <f t="shared" si="8"/>
        <v>000000000100</v>
      </c>
      <c r="BO23" s="20" t="s">
        <v>77</v>
      </c>
      <c r="BP23" s="20" t="s">
        <v>85</v>
      </c>
      <c r="BQ23" s="34" t="s">
        <v>457</v>
      </c>
      <c r="BR23" s="23" t="str">
        <f t="shared" si="9"/>
        <v>20210622</v>
      </c>
      <c r="BS23" s="28" t="s">
        <v>689</v>
      </c>
      <c r="BT23" s="27" t="str">
        <f t="shared" si="13"/>
        <v xml:space="preserve">00000120210621MONEXT     </v>
      </c>
      <c r="BU23" s="20" t="s">
        <v>715</v>
      </c>
      <c r="BV23" s="28" t="s">
        <v>240</v>
      </c>
    </row>
    <row r="24" spans="1:74" s="22" customFormat="1" x14ac:dyDescent="0.3">
      <c r="A24" s="46" t="s">
        <v>921</v>
      </c>
      <c r="B24" s="46" t="s">
        <v>797</v>
      </c>
      <c r="C24" s="22" t="str">
        <f t="shared" si="0"/>
        <v>CRE NON ACTIF</v>
      </c>
      <c r="D24" s="20" t="s">
        <v>308</v>
      </c>
      <c r="E24" s="94">
        <v>44369</v>
      </c>
      <c r="F24" s="20" t="s">
        <v>261</v>
      </c>
      <c r="G24" s="20" t="s">
        <v>365</v>
      </c>
      <c r="H24" s="21">
        <v>246</v>
      </c>
      <c r="I24" s="21">
        <v>1</v>
      </c>
      <c r="J24" s="81" t="s">
        <v>818</v>
      </c>
      <c r="K24" s="46" t="s">
        <v>274</v>
      </c>
      <c r="L24" s="20" t="s">
        <v>62</v>
      </c>
      <c r="M24" s="20" t="s">
        <v>63</v>
      </c>
      <c r="N24" s="20" t="str">
        <f t="shared" si="1"/>
        <v>Z1</v>
      </c>
      <c r="O24" s="20" t="s">
        <v>65</v>
      </c>
      <c r="P24" s="20" t="s">
        <v>65</v>
      </c>
      <c r="Q24" s="20" t="s">
        <v>66</v>
      </c>
      <c r="R24" s="20" t="s">
        <v>659</v>
      </c>
      <c r="S24" s="20" t="s">
        <v>67</v>
      </c>
      <c r="T24" s="28" t="s">
        <v>660</v>
      </c>
      <c r="U24" s="28" t="s">
        <v>661</v>
      </c>
      <c r="V24" s="20" t="s">
        <v>69</v>
      </c>
      <c r="W24" s="20" t="s">
        <v>65</v>
      </c>
      <c r="X24" s="20" t="s">
        <v>70</v>
      </c>
      <c r="Y24" s="31" t="s">
        <v>393</v>
      </c>
      <c r="Z24" s="23" t="str">
        <f t="shared" si="10"/>
        <v>20210621</v>
      </c>
      <c r="AA24" s="20" t="str">
        <f>VLOOKUP(G24,'Listes déroulantes'!G:I,3,FALSE)</f>
        <v xml:space="preserve">50318500100032 </v>
      </c>
      <c r="AB24" s="24" t="str">
        <f t="shared" si="2"/>
        <v>0000000000024600</v>
      </c>
      <c r="AC24" s="20" t="s">
        <v>72</v>
      </c>
      <c r="AD24" s="20" t="s">
        <v>69</v>
      </c>
      <c r="AE24" s="20" t="s">
        <v>800</v>
      </c>
      <c r="AF24" s="20" t="str">
        <f t="shared" si="3"/>
        <v>I</v>
      </c>
      <c r="AG24" s="27" t="s">
        <v>478</v>
      </c>
      <c r="AH24" s="20" t="s">
        <v>92</v>
      </c>
      <c r="AI24" s="23" t="str">
        <f t="shared" si="4"/>
        <v>20210622</v>
      </c>
      <c r="AJ24" s="20" t="str">
        <f>VLOOKUP(G24,'Listes déroulantes'!G:O,9,FALSE)</f>
        <v>260 RUE CLAUDE NICOL</v>
      </c>
      <c r="AK24" s="20" t="s">
        <v>75</v>
      </c>
      <c r="AL24" s="20" t="s">
        <v>93</v>
      </c>
      <c r="AM24" s="20" t="str">
        <f>VLOOKUP(G24,'Listes déroulantes'!G:H,2,FALSE)</f>
        <v xml:space="preserve">SAS MONEXT          </v>
      </c>
      <c r="AN24" s="27">
        <v>428648970587</v>
      </c>
      <c r="AO24" s="21" t="str">
        <f t="shared" si="11"/>
        <v>31</v>
      </c>
      <c r="AP24" s="20">
        <v>1</v>
      </c>
      <c r="AQ24" s="20" t="s">
        <v>65</v>
      </c>
      <c r="AR24" s="20" t="s">
        <v>70</v>
      </c>
      <c r="AS24" s="20" t="str">
        <f>VLOOKUP(G24,'Listes déroulantes'!G:N,8,FALSE)</f>
        <v>20289045644</v>
      </c>
      <c r="AT24" s="20" t="s">
        <v>78</v>
      </c>
      <c r="AU24" s="28" t="s">
        <v>509</v>
      </c>
      <c r="AV24" s="20" t="s">
        <v>79</v>
      </c>
      <c r="AW24" s="20" t="str">
        <f>VLOOKUP(G24,'Listes déroulantes'!G:J,4,FALSE)</f>
        <v xml:space="preserve">9255001   </v>
      </c>
      <c r="AX24" s="20" t="s">
        <v>73</v>
      </c>
      <c r="AY24" s="20" t="s">
        <v>81</v>
      </c>
      <c r="AZ24" s="20" t="s">
        <v>306</v>
      </c>
      <c r="BA24" s="20" t="s">
        <v>82</v>
      </c>
      <c r="BB24" s="20" t="str">
        <f t="shared" si="5"/>
        <v>0000000000024500</v>
      </c>
      <c r="BC24" s="20" t="s">
        <v>859</v>
      </c>
      <c r="BD24" s="20" t="str">
        <f>VLOOKUP(G24,'Listes déroulantes'!G:M,7,FALSE)</f>
        <v xml:space="preserve">MONEXT                  </v>
      </c>
      <c r="BE24" s="20" t="str">
        <f t="shared" si="6"/>
        <v>220621</v>
      </c>
      <c r="BF24" s="20" t="s">
        <v>63</v>
      </c>
      <c r="BG24" s="20" t="s">
        <v>884</v>
      </c>
      <c r="BH24" s="20" t="str">
        <f t="shared" si="12"/>
        <v>0000000000024600</v>
      </c>
      <c r="BI24" s="20" t="str">
        <f t="shared" si="7"/>
        <v>0000000000024600</v>
      </c>
      <c r="BJ24" s="20" t="s">
        <v>77</v>
      </c>
      <c r="BK24" s="20" t="s">
        <v>67</v>
      </c>
      <c r="BL24" s="23" t="s">
        <v>672</v>
      </c>
      <c r="BM24" s="28" t="s">
        <v>76</v>
      </c>
      <c r="BN24" s="20" t="str">
        <f t="shared" si="8"/>
        <v>000000000100</v>
      </c>
      <c r="BO24" s="20" t="s">
        <v>77</v>
      </c>
      <c r="BP24" s="20" t="s">
        <v>85</v>
      </c>
      <c r="BQ24" s="34" t="s">
        <v>457</v>
      </c>
      <c r="BR24" s="23" t="str">
        <f t="shared" si="9"/>
        <v>20210622</v>
      </c>
      <c r="BS24" s="28" t="s">
        <v>690</v>
      </c>
      <c r="BT24" s="27" t="str">
        <f t="shared" si="13"/>
        <v xml:space="preserve">00000120210621MONEXT     </v>
      </c>
      <c r="BU24" s="20" t="s">
        <v>715</v>
      </c>
      <c r="BV24" s="28" t="s">
        <v>240</v>
      </c>
    </row>
    <row r="25" spans="1:74" s="22" customFormat="1" x14ac:dyDescent="0.3">
      <c r="A25" s="46" t="s">
        <v>922</v>
      </c>
      <c r="B25" s="46" t="s">
        <v>797</v>
      </c>
      <c r="C25" s="22" t="str">
        <f t="shared" si="0"/>
        <v>CRE NON ACTIF</v>
      </c>
      <c r="D25" s="20" t="s">
        <v>308</v>
      </c>
      <c r="E25" s="94">
        <v>44369</v>
      </c>
      <c r="F25" s="20" t="s">
        <v>261</v>
      </c>
      <c r="G25" s="20" t="s">
        <v>365</v>
      </c>
      <c r="H25" s="21">
        <v>247</v>
      </c>
      <c r="I25" s="21">
        <v>1</v>
      </c>
      <c r="J25" s="81" t="s">
        <v>819</v>
      </c>
      <c r="K25" s="46" t="s">
        <v>275</v>
      </c>
      <c r="L25" s="20" t="s">
        <v>62</v>
      </c>
      <c r="M25" s="20" t="s">
        <v>63</v>
      </c>
      <c r="N25" s="20" t="str">
        <f t="shared" si="1"/>
        <v>Z1</v>
      </c>
      <c r="O25" s="20" t="s">
        <v>65</v>
      </c>
      <c r="P25" s="20" t="s">
        <v>65</v>
      </c>
      <c r="Q25" s="20" t="s">
        <v>66</v>
      </c>
      <c r="R25" s="20" t="s">
        <v>659</v>
      </c>
      <c r="S25" s="20" t="s">
        <v>67</v>
      </c>
      <c r="T25" s="28" t="s">
        <v>660</v>
      </c>
      <c r="U25" s="28" t="s">
        <v>661</v>
      </c>
      <c r="V25" s="20" t="s">
        <v>69</v>
      </c>
      <c r="W25" s="20" t="s">
        <v>65</v>
      </c>
      <c r="X25" s="20" t="s">
        <v>70</v>
      </c>
      <c r="Y25" s="31" t="s">
        <v>394</v>
      </c>
      <c r="Z25" s="23" t="str">
        <f t="shared" si="10"/>
        <v>20210621</v>
      </c>
      <c r="AA25" s="20" t="str">
        <f>VLOOKUP(G25,'Listes déroulantes'!G:I,3,FALSE)</f>
        <v xml:space="preserve">50318500100032 </v>
      </c>
      <c r="AB25" s="24" t="str">
        <f t="shared" si="2"/>
        <v>0000000000024700</v>
      </c>
      <c r="AC25" s="20" t="s">
        <v>72</v>
      </c>
      <c r="AD25" s="20" t="s">
        <v>69</v>
      </c>
      <c r="AE25" s="20" t="s">
        <v>800</v>
      </c>
      <c r="AF25" s="20" t="str">
        <f t="shared" si="3"/>
        <v>I</v>
      </c>
      <c r="AG25" s="27" t="s">
        <v>479</v>
      </c>
      <c r="AH25" s="20" t="s">
        <v>92</v>
      </c>
      <c r="AI25" s="23" t="str">
        <f t="shared" si="4"/>
        <v>20210622</v>
      </c>
      <c r="AJ25" s="20" t="str">
        <f>VLOOKUP(G25,'Listes déroulantes'!G:O,9,FALSE)</f>
        <v>260 RUE CLAUDE NICOL</v>
      </c>
      <c r="AK25" s="20" t="s">
        <v>75</v>
      </c>
      <c r="AL25" s="20" t="s">
        <v>93</v>
      </c>
      <c r="AM25" s="20" t="str">
        <f>VLOOKUP(G25,'Listes déroulantes'!G:H,2,FALSE)</f>
        <v xml:space="preserve">SAS MONEXT          </v>
      </c>
      <c r="AN25" s="27">
        <v>428648970588</v>
      </c>
      <c r="AO25" s="21" t="str">
        <f t="shared" si="11"/>
        <v>32</v>
      </c>
      <c r="AP25" s="20">
        <v>1</v>
      </c>
      <c r="AQ25" s="20" t="s">
        <v>65</v>
      </c>
      <c r="AR25" s="20" t="s">
        <v>70</v>
      </c>
      <c r="AS25" s="20" t="str">
        <f>VLOOKUP(G25,'Listes déroulantes'!G:N,8,FALSE)</f>
        <v>20289045644</v>
      </c>
      <c r="AT25" s="20" t="s">
        <v>78</v>
      </c>
      <c r="AU25" s="28" t="s">
        <v>509</v>
      </c>
      <c r="AV25" s="20" t="s">
        <v>79</v>
      </c>
      <c r="AW25" s="20" t="str">
        <f>VLOOKUP(G25,'Listes déroulantes'!G:J,4,FALSE)</f>
        <v xml:space="preserve">9255001   </v>
      </c>
      <c r="AX25" s="20" t="s">
        <v>73</v>
      </c>
      <c r="AY25" s="20" t="s">
        <v>81</v>
      </c>
      <c r="AZ25" s="20" t="s">
        <v>306</v>
      </c>
      <c r="BA25" s="20" t="s">
        <v>82</v>
      </c>
      <c r="BB25" s="20" t="str">
        <f t="shared" si="5"/>
        <v>0000000000024600</v>
      </c>
      <c r="BC25" s="20" t="s">
        <v>860</v>
      </c>
      <c r="BD25" s="20" t="str">
        <f>VLOOKUP(G25,'Listes déroulantes'!G:M,7,FALSE)</f>
        <v xml:space="preserve">MONEXT                  </v>
      </c>
      <c r="BE25" s="20" t="str">
        <f t="shared" si="6"/>
        <v>220621</v>
      </c>
      <c r="BF25" s="20" t="s">
        <v>63</v>
      </c>
      <c r="BG25" s="20" t="s">
        <v>884</v>
      </c>
      <c r="BH25" s="20" t="str">
        <f t="shared" si="12"/>
        <v>0000000000024700</v>
      </c>
      <c r="BI25" s="20" t="str">
        <f t="shared" si="7"/>
        <v>0000000000024700</v>
      </c>
      <c r="BJ25" s="20" t="s">
        <v>77</v>
      </c>
      <c r="BK25" s="20" t="s">
        <v>67</v>
      </c>
      <c r="BL25" s="23" t="s">
        <v>672</v>
      </c>
      <c r="BM25" s="28" t="s">
        <v>76</v>
      </c>
      <c r="BN25" s="20" t="str">
        <f t="shared" si="8"/>
        <v>000000000100</v>
      </c>
      <c r="BO25" s="20" t="s">
        <v>77</v>
      </c>
      <c r="BP25" s="20" t="s">
        <v>85</v>
      </c>
      <c r="BQ25" s="34" t="s">
        <v>457</v>
      </c>
      <c r="BR25" s="23" t="str">
        <f t="shared" si="9"/>
        <v>20210622</v>
      </c>
      <c r="BS25" s="28" t="s">
        <v>691</v>
      </c>
      <c r="BT25" s="27" t="str">
        <f t="shared" si="13"/>
        <v xml:space="preserve">00000120210621MONEXT     </v>
      </c>
      <c r="BU25" s="20" t="s">
        <v>715</v>
      </c>
      <c r="BV25" s="28" t="s">
        <v>240</v>
      </c>
    </row>
    <row r="26" spans="1:74" s="22" customFormat="1" x14ac:dyDescent="0.3">
      <c r="A26" s="46" t="s">
        <v>923</v>
      </c>
      <c r="B26" s="46" t="s">
        <v>797</v>
      </c>
      <c r="C26" s="22" t="str">
        <f t="shared" si="0"/>
        <v>CRE NON ACTIF</v>
      </c>
      <c r="D26" s="20" t="s">
        <v>308</v>
      </c>
      <c r="E26" s="94">
        <v>44369</v>
      </c>
      <c r="F26" s="20" t="s">
        <v>261</v>
      </c>
      <c r="G26" s="20" t="s">
        <v>365</v>
      </c>
      <c r="H26" s="21">
        <v>248</v>
      </c>
      <c r="I26" s="21">
        <v>1</v>
      </c>
      <c r="J26" s="81" t="s">
        <v>820</v>
      </c>
      <c r="K26" s="46" t="s">
        <v>276</v>
      </c>
      <c r="L26" s="20" t="s">
        <v>62</v>
      </c>
      <c r="M26" s="20" t="s">
        <v>63</v>
      </c>
      <c r="N26" s="20" t="str">
        <f t="shared" si="1"/>
        <v>Z1</v>
      </c>
      <c r="O26" s="20" t="s">
        <v>65</v>
      </c>
      <c r="P26" s="20" t="s">
        <v>65</v>
      </c>
      <c r="Q26" s="20" t="s">
        <v>66</v>
      </c>
      <c r="R26" s="20" t="s">
        <v>659</v>
      </c>
      <c r="S26" s="20" t="s">
        <v>67</v>
      </c>
      <c r="T26" s="28" t="s">
        <v>660</v>
      </c>
      <c r="U26" s="28" t="s">
        <v>661</v>
      </c>
      <c r="V26" s="20" t="s">
        <v>69</v>
      </c>
      <c r="W26" s="20" t="s">
        <v>65</v>
      </c>
      <c r="X26" s="20" t="s">
        <v>70</v>
      </c>
      <c r="Y26" s="31" t="s">
        <v>395</v>
      </c>
      <c r="Z26" s="23" t="str">
        <f t="shared" si="10"/>
        <v>20210621</v>
      </c>
      <c r="AA26" s="20" t="str">
        <f>VLOOKUP(G26,'Listes déroulantes'!G:I,3,FALSE)</f>
        <v xml:space="preserve">50318500100032 </v>
      </c>
      <c r="AB26" s="24" t="str">
        <f t="shared" si="2"/>
        <v>0000000000024800</v>
      </c>
      <c r="AC26" s="20" t="s">
        <v>72</v>
      </c>
      <c r="AD26" s="20" t="s">
        <v>69</v>
      </c>
      <c r="AE26" s="20" t="s">
        <v>800</v>
      </c>
      <c r="AF26" s="20" t="str">
        <f t="shared" si="3"/>
        <v>I</v>
      </c>
      <c r="AG26" s="27" t="s">
        <v>480</v>
      </c>
      <c r="AH26" s="20" t="s">
        <v>92</v>
      </c>
      <c r="AI26" s="23" t="str">
        <f t="shared" si="4"/>
        <v>20210622</v>
      </c>
      <c r="AJ26" s="20" t="str">
        <f>VLOOKUP(G26,'Listes déroulantes'!G:O,9,FALSE)</f>
        <v>260 RUE CLAUDE NICOL</v>
      </c>
      <c r="AK26" s="20" t="s">
        <v>75</v>
      </c>
      <c r="AL26" s="20" t="s">
        <v>93</v>
      </c>
      <c r="AM26" s="20" t="str">
        <f>VLOOKUP(G26,'Listes déroulantes'!G:H,2,FALSE)</f>
        <v xml:space="preserve">SAS MONEXT          </v>
      </c>
      <c r="AN26" s="27">
        <v>428648970589</v>
      </c>
      <c r="AO26" s="21" t="str">
        <f t="shared" si="11"/>
        <v>33</v>
      </c>
      <c r="AP26" s="20">
        <v>1</v>
      </c>
      <c r="AQ26" s="20" t="s">
        <v>65</v>
      </c>
      <c r="AR26" s="20" t="s">
        <v>70</v>
      </c>
      <c r="AS26" s="20" t="str">
        <f>VLOOKUP(G26,'Listes déroulantes'!G:N,8,FALSE)</f>
        <v>20289045644</v>
      </c>
      <c r="AT26" s="20" t="s">
        <v>78</v>
      </c>
      <c r="AU26" s="28" t="s">
        <v>509</v>
      </c>
      <c r="AV26" s="20" t="s">
        <v>79</v>
      </c>
      <c r="AW26" s="20" t="str">
        <f>VLOOKUP(G26,'Listes déroulantes'!G:J,4,FALSE)</f>
        <v xml:space="preserve">9255001   </v>
      </c>
      <c r="AX26" s="20" t="s">
        <v>73</v>
      </c>
      <c r="AY26" s="20" t="s">
        <v>81</v>
      </c>
      <c r="AZ26" s="20" t="s">
        <v>306</v>
      </c>
      <c r="BA26" s="20" t="s">
        <v>82</v>
      </c>
      <c r="BB26" s="20" t="str">
        <f t="shared" si="5"/>
        <v>0000000000024700</v>
      </c>
      <c r="BC26" s="20" t="s">
        <v>861</v>
      </c>
      <c r="BD26" s="20" t="str">
        <f>VLOOKUP(G26,'Listes déroulantes'!G:M,7,FALSE)</f>
        <v xml:space="preserve">MONEXT                  </v>
      </c>
      <c r="BE26" s="20" t="str">
        <f t="shared" si="6"/>
        <v>220621</v>
      </c>
      <c r="BF26" s="20" t="s">
        <v>63</v>
      </c>
      <c r="BG26" s="20" t="s">
        <v>884</v>
      </c>
      <c r="BH26" s="20" t="str">
        <f t="shared" si="12"/>
        <v>0000000000024800</v>
      </c>
      <c r="BI26" s="20" t="str">
        <f t="shared" si="7"/>
        <v>0000000000024800</v>
      </c>
      <c r="BJ26" s="20" t="s">
        <v>77</v>
      </c>
      <c r="BK26" s="20" t="s">
        <v>67</v>
      </c>
      <c r="BL26" s="23" t="s">
        <v>672</v>
      </c>
      <c r="BM26" s="28" t="s">
        <v>76</v>
      </c>
      <c r="BN26" s="20" t="str">
        <f t="shared" si="8"/>
        <v>000000000100</v>
      </c>
      <c r="BO26" s="20" t="s">
        <v>77</v>
      </c>
      <c r="BP26" s="20" t="s">
        <v>85</v>
      </c>
      <c r="BQ26" s="34" t="s">
        <v>457</v>
      </c>
      <c r="BR26" s="23" t="str">
        <f t="shared" si="9"/>
        <v>20210622</v>
      </c>
      <c r="BS26" s="28" t="s">
        <v>692</v>
      </c>
      <c r="BT26" s="27" t="str">
        <f t="shared" si="13"/>
        <v xml:space="preserve">00000120210621MONEXT     </v>
      </c>
      <c r="BU26" s="20" t="s">
        <v>715</v>
      </c>
      <c r="BV26" s="28" t="s">
        <v>240</v>
      </c>
    </row>
    <row r="27" spans="1:74" s="22" customFormat="1" x14ac:dyDescent="0.3">
      <c r="A27" s="46" t="s">
        <v>924</v>
      </c>
      <c r="B27" s="46" t="s">
        <v>797</v>
      </c>
      <c r="C27" s="22" t="str">
        <f t="shared" si="0"/>
        <v>CRE NON ACTIF</v>
      </c>
      <c r="D27" s="20" t="s">
        <v>308</v>
      </c>
      <c r="E27" s="94">
        <v>44369</v>
      </c>
      <c r="F27" s="20" t="s">
        <v>261</v>
      </c>
      <c r="G27" s="20" t="s">
        <v>365</v>
      </c>
      <c r="H27" s="21">
        <v>249</v>
      </c>
      <c r="I27" s="21">
        <v>1</v>
      </c>
      <c r="J27" s="81" t="s">
        <v>821</v>
      </c>
      <c r="K27" s="46" t="s">
        <v>277</v>
      </c>
      <c r="L27" s="20" t="s">
        <v>62</v>
      </c>
      <c r="M27" s="20" t="s">
        <v>63</v>
      </c>
      <c r="N27" s="20" t="str">
        <f t="shared" si="1"/>
        <v>Z1</v>
      </c>
      <c r="O27" s="20" t="s">
        <v>65</v>
      </c>
      <c r="P27" s="20" t="s">
        <v>65</v>
      </c>
      <c r="Q27" s="20" t="s">
        <v>66</v>
      </c>
      <c r="R27" s="20" t="s">
        <v>659</v>
      </c>
      <c r="S27" s="20" t="s">
        <v>67</v>
      </c>
      <c r="T27" s="28" t="s">
        <v>660</v>
      </c>
      <c r="U27" s="28" t="s">
        <v>661</v>
      </c>
      <c r="V27" s="20" t="s">
        <v>69</v>
      </c>
      <c r="W27" s="20" t="s">
        <v>65</v>
      </c>
      <c r="X27" s="20" t="s">
        <v>70</v>
      </c>
      <c r="Y27" s="31" t="s">
        <v>396</v>
      </c>
      <c r="Z27" s="23" t="str">
        <f t="shared" si="10"/>
        <v>20210621</v>
      </c>
      <c r="AA27" s="20" t="str">
        <f>VLOOKUP(G27,'Listes déroulantes'!G:I,3,FALSE)</f>
        <v xml:space="preserve">50318500100032 </v>
      </c>
      <c r="AB27" s="24" t="str">
        <f t="shared" si="2"/>
        <v>0000000000024900</v>
      </c>
      <c r="AC27" s="20" t="s">
        <v>72</v>
      </c>
      <c r="AD27" s="20" t="s">
        <v>69</v>
      </c>
      <c r="AE27" s="20" t="s">
        <v>800</v>
      </c>
      <c r="AF27" s="20" t="str">
        <f t="shared" si="3"/>
        <v>I</v>
      </c>
      <c r="AG27" s="27" t="s">
        <v>481</v>
      </c>
      <c r="AH27" s="20" t="s">
        <v>92</v>
      </c>
      <c r="AI27" s="23" t="str">
        <f t="shared" si="4"/>
        <v>20210622</v>
      </c>
      <c r="AJ27" s="20" t="str">
        <f>VLOOKUP(G27,'Listes déroulantes'!G:O,9,FALSE)</f>
        <v>260 RUE CLAUDE NICOL</v>
      </c>
      <c r="AK27" s="20" t="s">
        <v>75</v>
      </c>
      <c r="AL27" s="20" t="s">
        <v>93</v>
      </c>
      <c r="AM27" s="20" t="str">
        <f>VLOOKUP(G27,'Listes déroulantes'!G:H,2,FALSE)</f>
        <v xml:space="preserve">SAS MONEXT          </v>
      </c>
      <c r="AN27" s="27">
        <v>428648970590</v>
      </c>
      <c r="AO27" s="21" t="str">
        <f t="shared" si="11"/>
        <v>34</v>
      </c>
      <c r="AP27" s="20">
        <v>1</v>
      </c>
      <c r="AQ27" s="20" t="s">
        <v>65</v>
      </c>
      <c r="AR27" s="20" t="s">
        <v>70</v>
      </c>
      <c r="AS27" s="20" t="str">
        <f>VLOOKUP(G27,'Listes déroulantes'!G:N,8,FALSE)</f>
        <v>20289045644</v>
      </c>
      <c r="AT27" s="20" t="s">
        <v>78</v>
      </c>
      <c r="AU27" s="28" t="s">
        <v>509</v>
      </c>
      <c r="AV27" s="20" t="s">
        <v>79</v>
      </c>
      <c r="AW27" s="20" t="str">
        <f>VLOOKUP(G27,'Listes déroulantes'!G:J,4,FALSE)</f>
        <v xml:space="preserve">9255001   </v>
      </c>
      <c r="AX27" s="20" t="s">
        <v>73</v>
      </c>
      <c r="AY27" s="20" t="s">
        <v>81</v>
      </c>
      <c r="AZ27" s="20" t="s">
        <v>306</v>
      </c>
      <c r="BA27" s="20" t="s">
        <v>82</v>
      </c>
      <c r="BB27" s="20" t="str">
        <f t="shared" si="5"/>
        <v>0000000000024800</v>
      </c>
      <c r="BC27" s="20" t="s">
        <v>862</v>
      </c>
      <c r="BD27" s="20" t="str">
        <f>VLOOKUP(G27,'Listes déroulantes'!G:M,7,FALSE)</f>
        <v xml:space="preserve">MONEXT                  </v>
      </c>
      <c r="BE27" s="20" t="str">
        <f t="shared" si="6"/>
        <v>220621</v>
      </c>
      <c r="BF27" s="20" t="s">
        <v>63</v>
      </c>
      <c r="BG27" s="20" t="s">
        <v>884</v>
      </c>
      <c r="BH27" s="20" t="str">
        <f t="shared" si="12"/>
        <v>0000000000024900</v>
      </c>
      <c r="BI27" s="20" t="str">
        <f t="shared" si="7"/>
        <v>0000000000024900</v>
      </c>
      <c r="BJ27" s="20" t="s">
        <v>77</v>
      </c>
      <c r="BK27" s="20" t="s">
        <v>67</v>
      </c>
      <c r="BL27" s="23" t="s">
        <v>672</v>
      </c>
      <c r="BM27" s="28" t="s">
        <v>76</v>
      </c>
      <c r="BN27" s="20" t="str">
        <f t="shared" si="8"/>
        <v>000000000100</v>
      </c>
      <c r="BO27" s="20" t="s">
        <v>77</v>
      </c>
      <c r="BP27" s="20" t="s">
        <v>85</v>
      </c>
      <c r="BQ27" s="34" t="s">
        <v>457</v>
      </c>
      <c r="BR27" s="23" t="str">
        <f t="shared" si="9"/>
        <v>20210622</v>
      </c>
      <c r="BS27" s="28" t="s">
        <v>693</v>
      </c>
      <c r="BT27" s="27" t="str">
        <f t="shared" si="13"/>
        <v xml:space="preserve">00000120210621MONEXT     </v>
      </c>
      <c r="BU27" s="20" t="s">
        <v>715</v>
      </c>
      <c r="BV27" s="28" t="s">
        <v>240</v>
      </c>
    </row>
    <row r="28" spans="1:74" s="22" customFormat="1" x14ac:dyDescent="0.3">
      <c r="A28" s="46" t="s">
        <v>925</v>
      </c>
      <c r="B28" s="46" t="s">
        <v>797</v>
      </c>
      <c r="C28" s="22" t="str">
        <f t="shared" si="0"/>
        <v>CRE NON ACTIF</v>
      </c>
      <c r="D28" s="20" t="s">
        <v>308</v>
      </c>
      <c r="E28" s="94">
        <v>44369</v>
      </c>
      <c r="F28" s="20" t="s">
        <v>261</v>
      </c>
      <c r="G28" s="20" t="s">
        <v>365</v>
      </c>
      <c r="H28" s="21">
        <v>250</v>
      </c>
      <c r="I28" s="21">
        <v>1</v>
      </c>
      <c r="J28" s="81" t="s">
        <v>822</v>
      </c>
      <c r="K28" s="46" t="s">
        <v>278</v>
      </c>
      <c r="L28" s="20" t="s">
        <v>62</v>
      </c>
      <c r="M28" s="20" t="s">
        <v>63</v>
      </c>
      <c r="N28" s="20" t="str">
        <f t="shared" si="1"/>
        <v>Z1</v>
      </c>
      <c r="O28" s="20" t="s">
        <v>65</v>
      </c>
      <c r="P28" s="20" t="s">
        <v>65</v>
      </c>
      <c r="Q28" s="20" t="s">
        <v>66</v>
      </c>
      <c r="R28" s="20" t="s">
        <v>659</v>
      </c>
      <c r="S28" s="20" t="s">
        <v>67</v>
      </c>
      <c r="T28" s="28" t="s">
        <v>660</v>
      </c>
      <c r="U28" s="28" t="s">
        <v>661</v>
      </c>
      <c r="V28" s="20" t="s">
        <v>69</v>
      </c>
      <c r="W28" s="20" t="s">
        <v>65</v>
      </c>
      <c r="X28" s="20" t="s">
        <v>70</v>
      </c>
      <c r="Y28" s="31" t="s">
        <v>397</v>
      </c>
      <c r="Z28" s="23" t="str">
        <f t="shared" si="10"/>
        <v>20210621</v>
      </c>
      <c r="AA28" s="20" t="str">
        <f>VLOOKUP(G28,'Listes déroulantes'!G:I,3,FALSE)</f>
        <v xml:space="preserve">50318500100032 </v>
      </c>
      <c r="AB28" s="24" t="str">
        <f t="shared" si="2"/>
        <v>0000000000025000</v>
      </c>
      <c r="AC28" s="20" t="s">
        <v>72</v>
      </c>
      <c r="AD28" s="20" t="s">
        <v>69</v>
      </c>
      <c r="AE28" s="20" t="s">
        <v>800</v>
      </c>
      <c r="AF28" s="20" t="str">
        <f t="shared" si="3"/>
        <v>I</v>
      </c>
      <c r="AG28" s="27" t="s">
        <v>482</v>
      </c>
      <c r="AH28" s="20" t="s">
        <v>92</v>
      </c>
      <c r="AI28" s="23" t="str">
        <f t="shared" si="4"/>
        <v>20210622</v>
      </c>
      <c r="AJ28" s="20" t="str">
        <f>VLOOKUP(G28,'Listes déroulantes'!G:O,9,FALSE)</f>
        <v>260 RUE CLAUDE NICOL</v>
      </c>
      <c r="AK28" s="20" t="s">
        <v>75</v>
      </c>
      <c r="AL28" s="20" t="s">
        <v>93</v>
      </c>
      <c r="AM28" s="20" t="str">
        <f>VLOOKUP(G28,'Listes déroulantes'!G:H,2,FALSE)</f>
        <v xml:space="preserve">SAS MONEXT          </v>
      </c>
      <c r="AN28" s="27">
        <v>428648970591</v>
      </c>
      <c r="AO28" s="21" t="str">
        <f t="shared" si="11"/>
        <v>35</v>
      </c>
      <c r="AP28" s="20">
        <v>1</v>
      </c>
      <c r="AQ28" s="20" t="s">
        <v>65</v>
      </c>
      <c r="AR28" s="20" t="s">
        <v>70</v>
      </c>
      <c r="AS28" s="20" t="str">
        <f>VLOOKUP(G28,'Listes déroulantes'!G:N,8,FALSE)</f>
        <v>20289045644</v>
      </c>
      <c r="AT28" s="20" t="s">
        <v>78</v>
      </c>
      <c r="AU28" s="28" t="s">
        <v>509</v>
      </c>
      <c r="AV28" s="20" t="s">
        <v>79</v>
      </c>
      <c r="AW28" s="20" t="str">
        <f>VLOOKUP(G28,'Listes déroulantes'!G:J,4,FALSE)</f>
        <v xml:space="preserve">9255001   </v>
      </c>
      <c r="AX28" s="20" t="s">
        <v>73</v>
      </c>
      <c r="AY28" s="20" t="s">
        <v>81</v>
      </c>
      <c r="AZ28" s="20" t="s">
        <v>306</v>
      </c>
      <c r="BA28" s="20" t="s">
        <v>82</v>
      </c>
      <c r="BB28" s="20" t="str">
        <f t="shared" si="5"/>
        <v>0000000000024900</v>
      </c>
      <c r="BC28" s="20" t="s">
        <v>863</v>
      </c>
      <c r="BD28" s="20" t="str">
        <f>VLOOKUP(G28,'Listes déroulantes'!G:M,7,FALSE)</f>
        <v xml:space="preserve">MONEXT                  </v>
      </c>
      <c r="BE28" s="20" t="str">
        <f t="shared" si="6"/>
        <v>220621</v>
      </c>
      <c r="BF28" s="20" t="s">
        <v>63</v>
      </c>
      <c r="BG28" s="20" t="s">
        <v>884</v>
      </c>
      <c r="BH28" s="20" t="str">
        <f t="shared" si="12"/>
        <v>0000000000025000</v>
      </c>
      <c r="BI28" s="20" t="str">
        <f t="shared" si="7"/>
        <v>0000000000025000</v>
      </c>
      <c r="BJ28" s="20" t="s">
        <v>77</v>
      </c>
      <c r="BK28" s="20" t="s">
        <v>67</v>
      </c>
      <c r="BL28" s="23" t="s">
        <v>672</v>
      </c>
      <c r="BM28" s="28" t="s">
        <v>76</v>
      </c>
      <c r="BN28" s="20" t="str">
        <f t="shared" si="8"/>
        <v>000000000100</v>
      </c>
      <c r="BO28" s="20" t="s">
        <v>77</v>
      </c>
      <c r="BP28" s="20" t="s">
        <v>85</v>
      </c>
      <c r="BQ28" s="34" t="s">
        <v>457</v>
      </c>
      <c r="BR28" s="23" t="str">
        <f t="shared" si="9"/>
        <v>20210622</v>
      </c>
      <c r="BS28" s="28" t="s">
        <v>694</v>
      </c>
      <c r="BT28" s="27" t="str">
        <f t="shared" si="13"/>
        <v xml:space="preserve">00000120210621MONEXT     </v>
      </c>
      <c r="BU28" s="20" t="s">
        <v>715</v>
      </c>
      <c r="BV28" s="28" t="s">
        <v>240</v>
      </c>
    </row>
    <row r="29" spans="1:74" s="22" customFormat="1" x14ac:dyDescent="0.3">
      <c r="A29" s="46" t="s">
        <v>926</v>
      </c>
      <c r="B29" s="46" t="s">
        <v>797</v>
      </c>
      <c r="C29" s="22" t="str">
        <f t="shared" si="0"/>
        <v>CRE NON ACTIF</v>
      </c>
      <c r="D29" s="20" t="s">
        <v>609</v>
      </c>
      <c r="E29" s="94">
        <v>44369</v>
      </c>
      <c r="F29" s="20" t="s">
        <v>261</v>
      </c>
      <c r="G29" s="20" t="s">
        <v>365</v>
      </c>
      <c r="H29" s="21">
        <v>251</v>
      </c>
      <c r="I29" s="21">
        <v>1</v>
      </c>
      <c r="J29" s="81" t="s">
        <v>823</v>
      </c>
      <c r="K29" s="46" t="s">
        <v>279</v>
      </c>
      <c r="L29" s="20" t="s">
        <v>62</v>
      </c>
      <c r="M29" s="20" t="s">
        <v>63</v>
      </c>
      <c r="N29" s="20" t="str">
        <f t="shared" si="1"/>
        <v>Z1</v>
      </c>
      <c r="O29" s="20" t="s">
        <v>65</v>
      </c>
      <c r="P29" s="20" t="s">
        <v>65</v>
      </c>
      <c r="Q29" s="20" t="s">
        <v>66</v>
      </c>
      <c r="R29" s="20" t="s">
        <v>659</v>
      </c>
      <c r="S29" s="20" t="s">
        <v>67</v>
      </c>
      <c r="T29" s="28" t="s">
        <v>660</v>
      </c>
      <c r="U29" s="28" t="s">
        <v>661</v>
      </c>
      <c r="V29" s="20" t="s">
        <v>69</v>
      </c>
      <c r="W29" s="20" t="s">
        <v>65</v>
      </c>
      <c r="X29" s="20" t="s">
        <v>70</v>
      </c>
      <c r="Y29" s="31" t="s">
        <v>398</v>
      </c>
      <c r="Z29" s="23" t="str">
        <f t="shared" si="10"/>
        <v>20210621</v>
      </c>
      <c r="AA29" s="20" t="str">
        <f>VLOOKUP(G29,'Listes déroulantes'!G:I,3,FALSE)</f>
        <v xml:space="preserve">50318500100032 </v>
      </c>
      <c r="AB29" s="24" t="str">
        <f t="shared" si="2"/>
        <v>0000000000025100</v>
      </c>
      <c r="AC29" s="20" t="s">
        <v>72</v>
      </c>
      <c r="AD29" s="20" t="s">
        <v>69</v>
      </c>
      <c r="AE29" s="20" t="s">
        <v>800</v>
      </c>
      <c r="AF29" s="20" t="str">
        <f t="shared" si="3"/>
        <v>I</v>
      </c>
      <c r="AG29" s="27" t="s">
        <v>483</v>
      </c>
      <c r="AH29" s="22" t="s">
        <v>87</v>
      </c>
      <c r="AI29" s="23" t="str">
        <f t="shared" si="4"/>
        <v>20210622</v>
      </c>
      <c r="AJ29" s="20" t="str">
        <f>VLOOKUP(G29,'Listes déroulantes'!G:O,9,FALSE)</f>
        <v>260 RUE CLAUDE NICOL</v>
      </c>
      <c r="AK29" s="20" t="s">
        <v>75</v>
      </c>
      <c r="AL29" s="20" t="s">
        <v>93</v>
      </c>
      <c r="AM29" s="20" t="str">
        <f>VLOOKUP(G29,'Listes déroulantes'!G:H,2,FALSE)</f>
        <v xml:space="preserve">SAS MONEXT          </v>
      </c>
      <c r="AN29" s="27">
        <v>428648970592</v>
      </c>
      <c r="AO29" s="21" t="str">
        <f t="shared" si="11"/>
        <v>36</v>
      </c>
      <c r="AP29" s="20">
        <v>1</v>
      </c>
      <c r="AQ29" s="20" t="s">
        <v>65</v>
      </c>
      <c r="AR29" s="20" t="s">
        <v>70</v>
      </c>
      <c r="AS29" s="20" t="str">
        <f>VLOOKUP(G29,'Listes déroulantes'!G:N,8,FALSE)</f>
        <v>20289045644</v>
      </c>
      <c r="AT29" s="20" t="s">
        <v>78</v>
      </c>
      <c r="AU29" s="28" t="s">
        <v>509</v>
      </c>
      <c r="AV29" s="20" t="s">
        <v>79</v>
      </c>
      <c r="AW29" s="20" t="str">
        <f>VLOOKUP(G29,'Listes déroulantes'!G:J,4,FALSE)</f>
        <v xml:space="preserve">9255001   </v>
      </c>
      <c r="AX29" s="20" t="s">
        <v>73</v>
      </c>
      <c r="AY29" s="20" t="s">
        <v>81</v>
      </c>
      <c r="AZ29" s="20" t="s">
        <v>306</v>
      </c>
      <c r="BA29" s="20" t="s">
        <v>82</v>
      </c>
      <c r="BB29" s="20" t="str">
        <f t="shared" si="5"/>
        <v>0000000000025000</v>
      </c>
      <c r="BC29" s="20" t="s">
        <v>864</v>
      </c>
      <c r="BD29" s="20" t="str">
        <f>VLOOKUP(G29,'Listes déroulantes'!G:M,7,FALSE)</f>
        <v xml:space="preserve">MONEXT                  </v>
      </c>
      <c r="BE29" s="20" t="str">
        <f t="shared" si="6"/>
        <v>220621</v>
      </c>
      <c r="BF29" s="20" t="s">
        <v>63</v>
      </c>
      <c r="BG29" s="20" t="s">
        <v>884</v>
      </c>
      <c r="BH29" s="20" t="str">
        <f t="shared" si="12"/>
        <v>0000000000025100</v>
      </c>
      <c r="BI29" s="20" t="str">
        <f t="shared" si="7"/>
        <v>0000000000025100</v>
      </c>
      <c r="BJ29" s="20" t="s">
        <v>77</v>
      </c>
      <c r="BK29" s="20" t="s">
        <v>67</v>
      </c>
      <c r="BL29" s="23" t="s">
        <v>672</v>
      </c>
      <c r="BM29" s="28" t="s">
        <v>76</v>
      </c>
      <c r="BN29" s="20" t="str">
        <f t="shared" si="8"/>
        <v>000000000100</v>
      </c>
      <c r="BO29" s="20" t="s">
        <v>77</v>
      </c>
      <c r="BP29" s="20" t="s">
        <v>85</v>
      </c>
      <c r="BQ29" s="34" t="s">
        <v>457</v>
      </c>
      <c r="BR29" s="23" t="str">
        <f t="shared" si="9"/>
        <v>20210622</v>
      </c>
      <c r="BS29" s="28" t="s">
        <v>695</v>
      </c>
      <c r="BT29" s="27" t="str">
        <f t="shared" si="13"/>
        <v xml:space="preserve">00000120210621MONEXT     </v>
      </c>
      <c r="BU29" s="20" t="s">
        <v>715</v>
      </c>
      <c r="BV29" s="28" t="s">
        <v>240</v>
      </c>
    </row>
    <row r="30" spans="1:74" s="22" customFormat="1" x14ac:dyDescent="0.3">
      <c r="A30" s="46" t="s">
        <v>927</v>
      </c>
      <c r="B30" s="46" t="s">
        <v>797</v>
      </c>
      <c r="C30" s="22" t="str">
        <f t="shared" si="0"/>
        <v>CRE NON ACTIF</v>
      </c>
      <c r="D30" s="20" t="s">
        <v>609</v>
      </c>
      <c r="E30" s="94">
        <v>44369</v>
      </c>
      <c r="F30" s="20" t="s">
        <v>261</v>
      </c>
      <c r="G30" s="20" t="s">
        <v>365</v>
      </c>
      <c r="H30" s="21">
        <v>252</v>
      </c>
      <c r="I30" s="21">
        <v>1</v>
      </c>
      <c r="J30" s="81" t="s">
        <v>824</v>
      </c>
      <c r="K30" s="46" t="s">
        <v>280</v>
      </c>
      <c r="L30" s="20" t="s">
        <v>62</v>
      </c>
      <c r="M30" s="20" t="s">
        <v>63</v>
      </c>
      <c r="N30" s="20" t="str">
        <f t="shared" si="1"/>
        <v>Z1</v>
      </c>
      <c r="O30" s="20" t="s">
        <v>65</v>
      </c>
      <c r="P30" s="20" t="s">
        <v>65</v>
      </c>
      <c r="Q30" s="20" t="s">
        <v>66</v>
      </c>
      <c r="R30" s="20" t="s">
        <v>659</v>
      </c>
      <c r="S30" s="20" t="s">
        <v>67</v>
      </c>
      <c r="T30" s="28" t="s">
        <v>660</v>
      </c>
      <c r="U30" s="28" t="s">
        <v>661</v>
      </c>
      <c r="V30" s="20" t="s">
        <v>69</v>
      </c>
      <c r="W30" s="20" t="s">
        <v>65</v>
      </c>
      <c r="X30" s="20" t="s">
        <v>70</v>
      </c>
      <c r="Y30" s="31" t="s">
        <v>399</v>
      </c>
      <c r="Z30" s="23" t="str">
        <f t="shared" si="10"/>
        <v>20210621</v>
      </c>
      <c r="AA30" s="20" t="str">
        <f>VLOOKUP(G30,'Listes déroulantes'!G:I,3,FALSE)</f>
        <v xml:space="preserve">50318500100032 </v>
      </c>
      <c r="AB30" s="24" t="str">
        <f t="shared" si="2"/>
        <v>0000000000025200</v>
      </c>
      <c r="AC30" s="20" t="s">
        <v>72</v>
      </c>
      <c r="AD30" s="20" t="s">
        <v>69</v>
      </c>
      <c r="AE30" s="20" t="s">
        <v>800</v>
      </c>
      <c r="AF30" s="20" t="str">
        <f t="shared" si="3"/>
        <v>I</v>
      </c>
      <c r="AG30" s="27" t="s">
        <v>484</v>
      </c>
      <c r="AH30" s="22" t="s">
        <v>87</v>
      </c>
      <c r="AI30" s="23" t="str">
        <f t="shared" si="4"/>
        <v>20210622</v>
      </c>
      <c r="AJ30" s="20" t="str">
        <f>VLOOKUP(G30,'Listes déroulantes'!G:O,9,FALSE)</f>
        <v>260 RUE CLAUDE NICOL</v>
      </c>
      <c r="AK30" s="20" t="s">
        <v>75</v>
      </c>
      <c r="AL30" s="20" t="s">
        <v>93</v>
      </c>
      <c r="AM30" s="20" t="str">
        <f>VLOOKUP(G30,'Listes déroulantes'!G:H,2,FALSE)</f>
        <v xml:space="preserve">SAS MONEXT          </v>
      </c>
      <c r="AN30" s="27">
        <v>428648970593</v>
      </c>
      <c r="AO30" s="21" t="str">
        <f t="shared" si="11"/>
        <v>37</v>
      </c>
      <c r="AP30" s="20">
        <v>1</v>
      </c>
      <c r="AQ30" s="20" t="s">
        <v>65</v>
      </c>
      <c r="AR30" s="20" t="s">
        <v>70</v>
      </c>
      <c r="AS30" s="20" t="str">
        <f>VLOOKUP(G30,'Listes déroulantes'!G:N,8,FALSE)</f>
        <v>20289045644</v>
      </c>
      <c r="AT30" s="20" t="s">
        <v>78</v>
      </c>
      <c r="AU30" s="28" t="s">
        <v>509</v>
      </c>
      <c r="AV30" s="20" t="s">
        <v>79</v>
      </c>
      <c r="AW30" s="20" t="str">
        <f>VLOOKUP(G30,'Listes déroulantes'!G:J,4,FALSE)</f>
        <v xml:space="preserve">9255001   </v>
      </c>
      <c r="AX30" s="20" t="s">
        <v>73</v>
      </c>
      <c r="AY30" s="20" t="s">
        <v>81</v>
      </c>
      <c r="AZ30" s="20" t="s">
        <v>306</v>
      </c>
      <c r="BA30" s="20" t="s">
        <v>82</v>
      </c>
      <c r="BB30" s="20" t="str">
        <f t="shared" si="5"/>
        <v>0000000000025100</v>
      </c>
      <c r="BC30" s="20" t="s">
        <v>865</v>
      </c>
      <c r="BD30" s="20" t="str">
        <f>VLOOKUP(G30,'Listes déroulantes'!G:M,7,FALSE)</f>
        <v xml:space="preserve">MONEXT                  </v>
      </c>
      <c r="BE30" s="20" t="str">
        <f t="shared" si="6"/>
        <v>220621</v>
      </c>
      <c r="BF30" s="20" t="s">
        <v>63</v>
      </c>
      <c r="BG30" s="20" t="s">
        <v>884</v>
      </c>
      <c r="BH30" s="20" t="str">
        <f t="shared" si="12"/>
        <v>0000000000025200</v>
      </c>
      <c r="BI30" s="20" t="str">
        <f t="shared" si="7"/>
        <v>0000000000025200</v>
      </c>
      <c r="BJ30" s="20" t="s">
        <v>77</v>
      </c>
      <c r="BK30" s="20" t="s">
        <v>67</v>
      </c>
      <c r="BL30" s="23" t="s">
        <v>672</v>
      </c>
      <c r="BM30" s="28" t="s">
        <v>76</v>
      </c>
      <c r="BN30" s="20" t="str">
        <f t="shared" si="8"/>
        <v>000000000100</v>
      </c>
      <c r="BO30" s="20" t="s">
        <v>77</v>
      </c>
      <c r="BP30" s="20" t="s">
        <v>85</v>
      </c>
      <c r="BQ30" s="34" t="s">
        <v>457</v>
      </c>
      <c r="BR30" s="23" t="str">
        <f t="shared" si="9"/>
        <v>20210622</v>
      </c>
      <c r="BS30" s="28" t="s">
        <v>696</v>
      </c>
      <c r="BT30" s="27" t="str">
        <f t="shared" si="13"/>
        <v xml:space="preserve">00000120210621MONEXT     </v>
      </c>
      <c r="BU30" s="20" t="s">
        <v>715</v>
      </c>
      <c r="BV30" s="28" t="s">
        <v>240</v>
      </c>
    </row>
    <row r="31" spans="1:74" s="22" customFormat="1" x14ac:dyDescent="0.3">
      <c r="A31" s="46" t="s">
        <v>928</v>
      </c>
      <c r="B31" s="46" t="s">
        <v>797</v>
      </c>
      <c r="C31" s="22" t="str">
        <f t="shared" si="0"/>
        <v>CRE NON ACTIF</v>
      </c>
      <c r="D31" s="20" t="s">
        <v>609</v>
      </c>
      <c r="E31" s="94">
        <v>44369</v>
      </c>
      <c r="F31" s="20" t="s">
        <v>261</v>
      </c>
      <c r="G31" s="20" t="s">
        <v>365</v>
      </c>
      <c r="H31" s="21">
        <v>253</v>
      </c>
      <c r="I31" s="21">
        <v>1</v>
      </c>
      <c r="J31" s="81" t="s">
        <v>825</v>
      </c>
      <c r="K31" s="46" t="s">
        <v>281</v>
      </c>
      <c r="L31" s="20" t="s">
        <v>62</v>
      </c>
      <c r="M31" s="20" t="s">
        <v>63</v>
      </c>
      <c r="N31" s="20" t="str">
        <f t="shared" si="1"/>
        <v>Z1</v>
      </c>
      <c r="O31" s="20" t="s">
        <v>65</v>
      </c>
      <c r="P31" s="20" t="s">
        <v>65</v>
      </c>
      <c r="Q31" s="20" t="s">
        <v>66</v>
      </c>
      <c r="R31" s="20" t="s">
        <v>659</v>
      </c>
      <c r="S31" s="20" t="s">
        <v>67</v>
      </c>
      <c r="T31" s="28" t="s">
        <v>660</v>
      </c>
      <c r="U31" s="28" t="s">
        <v>661</v>
      </c>
      <c r="V31" s="20" t="s">
        <v>69</v>
      </c>
      <c r="W31" s="20" t="s">
        <v>65</v>
      </c>
      <c r="X31" s="20" t="s">
        <v>70</v>
      </c>
      <c r="Y31" s="31" t="s">
        <v>400</v>
      </c>
      <c r="Z31" s="23" t="str">
        <f t="shared" si="10"/>
        <v>20210621</v>
      </c>
      <c r="AA31" s="20" t="str">
        <f>VLOOKUP(G31,'Listes déroulantes'!G:I,3,FALSE)</f>
        <v xml:space="preserve">50318500100032 </v>
      </c>
      <c r="AB31" s="24" t="str">
        <f t="shared" si="2"/>
        <v>0000000000025300</v>
      </c>
      <c r="AC31" s="20" t="s">
        <v>72</v>
      </c>
      <c r="AD31" s="20" t="s">
        <v>69</v>
      </c>
      <c r="AE31" s="20" t="s">
        <v>800</v>
      </c>
      <c r="AF31" s="20" t="str">
        <f t="shared" si="3"/>
        <v>I</v>
      </c>
      <c r="AG31" s="27" t="s">
        <v>485</v>
      </c>
      <c r="AH31" s="22" t="s">
        <v>87</v>
      </c>
      <c r="AI31" s="23" t="str">
        <f t="shared" si="4"/>
        <v>20210622</v>
      </c>
      <c r="AJ31" s="20" t="str">
        <f>VLOOKUP(G31,'Listes déroulantes'!G:O,9,FALSE)</f>
        <v>260 RUE CLAUDE NICOL</v>
      </c>
      <c r="AK31" s="20" t="s">
        <v>75</v>
      </c>
      <c r="AL31" s="20" t="s">
        <v>93</v>
      </c>
      <c r="AM31" s="20" t="str">
        <f>VLOOKUP(G31,'Listes déroulantes'!G:H,2,FALSE)</f>
        <v xml:space="preserve">SAS MONEXT          </v>
      </c>
      <c r="AN31" s="27">
        <v>428648970594</v>
      </c>
      <c r="AO31" s="21" t="str">
        <f t="shared" si="11"/>
        <v>38</v>
      </c>
      <c r="AP31" s="20">
        <v>1</v>
      </c>
      <c r="AQ31" s="20" t="s">
        <v>65</v>
      </c>
      <c r="AR31" s="20" t="s">
        <v>70</v>
      </c>
      <c r="AS31" s="20" t="str">
        <f>VLOOKUP(G31,'Listes déroulantes'!G:N,8,FALSE)</f>
        <v>20289045644</v>
      </c>
      <c r="AT31" s="20" t="s">
        <v>78</v>
      </c>
      <c r="AU31" s="28" t="s">
        <v>509</v>
      </c>
      <c r="AV31" s="20" t="s">
        <v>79</v>
      </c>
      <c r="AW31" s="20" t="str">
        <f>VLOOKUP(G31,'Listes déroulantes'!G:J,4,FALSE)</f>
        <v xml:space="preserve">9255001   </v>
      </c>
      <c r="AX31" s="20" t="s">
        <v>73</v>
      </c>
      <c r="AY31" s="20" t="s">
        <v>81</v>
      </c>
      <c r="AZ31" s="20" t="s">
        <v>306</v>
      </c>
      <c r="BA31" s="20" t="s">
        <v>82</v>
      </c>
      <c r="BB31" s="20" t="str">
        <f t="shared" si="5"/>
        <v>0000000000025200</v>
      </c>
      <c r="BC31" s="20" t="s">
        <v>866</v>
      </c>
      <c r="BD31" s="20" t="str">
        <f>VLOOKUP(G31,'Listes déroulantes'!G:M,7,FALSE)</f>
        <v xml:space="preserve">MONEXT                  </v>
      </c>
      <c r="BE31" s="20" t="str">
        <f t="shared" si="6"/>
        <v>220621</v>
      </c>
      <c r="BF31" s="20" t="s">
        <v>63</v>
      </c>
      <c r="BG31" s="20" t="s">
        <v>884</v>
      </c>
      <c r="BH31" s="20" t="str">
        <f t="shared" si="12"/>
        <v>0000000000025300</v>
      </c>
      <c r="BI31" s="20" t="str">
        <f t="shared" si="7"/>
        <v>0000000000025300</v>
      </c>
      <c r="BJ31" s="20" t="s">
        <v>77</v>
      </c>
      <c r="BK31" s="20" t="s">
        <v>67</v>
      </c>
      <c r="BL31" s="23" t="s">
        <v>672</v>
      </c>
      <c r="BM31" s="28" t="s">
        <v>76</v>
      </c>
      <c r="BN31" s="20" t="str">
        <f t="shared" si="8"/>
        <v>000000000100</v>
      </c>
      <c r="BO31" s="20" t="s">
        <v>77</v>
      </c>
      <c r="BP31" s="20" t="s">
        <v>85</v>
      </c>
      <c r="BQ31" s="34" t="s">
        <v>457</v>
      </c>
      <c r="BR31" s="23" t="str">
        <f t="shared" si="9"/>
        <v>20210622</v>
      </c>
      <c r="BS31" s="28" t="s">
        <v>697</v>
      </c>
      <c r="BT31" s="27" t="str">
        <f t="shared" si="13"/>
        <v xml:space="preserve">00000120210621MONEXT     </v>
      </c>
      <c r="BU31" s="20" t="s">
        <v>715</v>
      </c>
      <c r="BV31" s="28" t="s">
        <v>240</v>
      </c>
    </row>
    <row r="32" spans="1:74" s="22" customFormat="1" x14ac:dyDescent="0.3">
      <c r="A32" s="46" t="s">
        <v>929</v>
      </c>
      <c r="B32" s="46" t="s">
        <v>797</v>
      </c>
      <c r="C32" s="22" t="str">
        <f t="shared" si="0"/>
        <v>CRE NON ACTIF</v>
      </c>
      <c r="D32" s="20" t="s">
        <v>609</v>
      </c>
      <c r="E32" s="94">
        <v>44369</v>
      </c>
      <c r="F32" s="20" t="s">
        <v>261</v>
      </c>
      <c r="G32" s="20" t="s">
        <v>365</v>
      </c>
      <c r="H32" s="21">
        <v>254</v>
      </c>
      <c r="I32" s="21">
        <v>1</v>
      </c>
      <c r="J32" s="81" t="s">
        <v>826</v>
      </c>
      <c r="K32" s="46" t="s">
        <v>282</v>
      </c>
      <c r="L32" s="20" t="s">
        <v>62</v>
      </c>
      <c r="M32" s="20" t="s">
        <v>63</v>
      </c>
      <c r="N32" s="20" t="str">
        <f t="shared" si="1"/>
        <v>Z1</v>
      </c>
      <c r="O32" s="20" t="s">
        <v>65</v>
      </c>
      <c r="P32" s="20" t="s">
        <v>65</v>
      </c>
      <c r="Q32" s="20" t="s">
        <v>66</v>
      </c>
      <c r="R32" s="20" t="s">
        <v>659</v>
      </c>
      <c r="S32" s="20" t="s">
        <v>67</v>
      </c>
      <c r="T32" s="28" t="s">
        <v>660</v>
      </c>
      <c r="U32" s="28" t="s">
        <v>661</v>
      </c>
      <c r="V32" s="20" t="s">
        <v>69</v>
      </c>
      <c r="W32" s="20" t="s">
        <v>65</v>
      </c>
      <c r="X32" s="20" t="s">
        <v>70</v>
      </c>
      <c r="Y32" s="31" t="s">
        <v>401</v>
      </c>
      <c r="Z32" s="23" t="str">
        <f t="shared" si="10"/>
        <v>20210621</v>
      </c>
      <c r="AA32" s="20" t="str">
        <f>VLOOKUP(G32,'Listes déroulantes'!G:I,3,FALSE)</f>
        <v xml:space="preserve">50318500100032 </v>
      </c>
      <c r="AB32" s="24" t="str">
        <f t="shared" si="2"/>
        <v>0000000000025400</v>
      </c>
      <c r="AC32" s="20" t="s">
        <v>72</v>
      </c>
      <c r="AD32" s="20" t="s">
        <v>69</v>
      </c>
      <c r="AE32" s="20" t="s">
        <v>800</v>
      </c>
      <c r="AF32" s="20" t="str">
        <f t="shared" si="3"/>
        <v>I</v>
      </c>
      <c r="AG32" s="27" t="s">
        <v>486</v>
      </c>
      <c r="AH32" s="22" t="s">
        <v>87</v>
      </c>
      <c r="AI32" s="23" t="str">
        <f t="shared" si="4"/>
        <v>20210622</v>
      </c>
      <c r="AJ32" s="20" t="str">
        <f>VLOOKUP(G32,'Listes déroulantes'!G:O,9,FALSE)</f>
        <v>260 RUE CLAUDE NICOL</v>
      </c>
      <c r="AK32" s="20" t="s">
        <v>75</v>
      </c>
      <c r="AL32" s="20" t="s">
        <v>93</v>
      </c>
      <c r="AM32" s="20" t="str">
        <f>VLOOKUP(G32,'Listes déroulantes'!G:H,2,FALSE)</f>
        <v xml:space="preserve">SAS MONEXT          </v>
      </c>
      <c r="AN32" s="27">
        <v>428648970595</v>
      </c>
      <c r="AO32" s="21" t="str">
        <f t="shared" si="11"/>
        <v>39</v>
      </c>
      <c r="AP32" s="20">
        <v>1</v>
      </c>
      <c r="AQ32" s="20" t="s">
        <v>65</v>
      </c>
      <c r="AR32" s="20" t="s">
        <v>70</v>
      </c>
      <c r="AS32" s="20" t="str">
        <f>VLOOKUP(G32,'Listes déroulantes'!G:N,8,FALSE)</f>
        <v>20289045644</v>
      </c>
      <c r="AT32" s="20" t="s">
        <v>78</v>
      </c>
      <c r="AU32" s="28" t="s">
        <v>509</v>
      </c>
      <c r="AV32" s="20" t="s">
        <v>79</v>
      </c>
      <c r="AW32" s="20" t="str">
        <f>VLOOKUP(G32,'Listes déroulantes'!G:J,4,FALSE)</f>
        <v xml:space="preserve">9255001   </v>
      </c>
      <c r="AX32" s="20" t="s">
        <v>73</v>
      </c>
      <c r="AY32" s="20" t="s">
        <v>81</v>
      </c>
      <c r="AZ32" s="20" t="s">
        <v>306</v>
      </c>
      <c r="BA32" s="20" t="s">
        <v>82</v>
      </c>
      <c r="BB32" s="20" t="str">
        <f t="shared" si="5"/>
        <v>0000000000025300</v>
      </c>
      <c r="BC32" s="20" t="s">
        <v>867</v>
      </c>
      <c r="BD32" s="20" t="str">
        <f>VLOOKUP(G32,'Listes déroulantes'!G:M,7,FALSE)</f>
        <v xml:space="preserve">MONEXT                  </v>
      </c>
      <c r="BE32" s="20" t="str">
        <f t="shared" si="6"/>
        <v>220621</v>
      </c>
      <c r="BF32" s="20" t="s">
        <v>63</v>
      </c>
      <c r="BG32" s="20" t="s">
        <v>884</v>
      </c>
      <c r="BH32" s="20" t="str">
        <f t="shared" si="12"/>
        <v>0000000000025400</v>
      </c>
      <c r="BI32" s="20" t="str">
        <f t="shared" si="7"/>
        <v>0000000000025400</v>
      </c>
      <c r="BJ32" s="20" t="s">
        <v>77</v>
      </c>
      <c r="BK32" s="20" t="s">
        <v>67</v>
      </c>
      <c r="BL32" s="23" t="s">
        <v>672</v>
      </c>
      <c r="BM32" s="28" t="s">
        <v>76</v>
      </c>
      <c r="BN32" s="20" t="str">
        <f t="shared" si="8"/>
        <v>000000000100</v>
      </c>
      <c r="BO32" s="20" t="s">
        <v>77</v>
      </c>
      <c r="BP32" s="20" t="s">
        <v>85</v>
      </c>
      <c r="BQ32" s="34" t="s">
        <v>457</v>
      </c>
      <c r="BR32" s="23" t="str">
        <f t="shared" si="9"/>
        <v>20210622</v>
      </c>
      <c r="BS32" s="28" t="s">
        <v>698</v>
      </c>
      <c r="BT32" s="27" t="str">
        <f t="shared" si="13"/>
        <v xml:space="preserve">00000120210621MONEXT     </v>
      </c>
      <c r="BU32" s="20" t="s">
        <v>715</v>
      </c>
      <c r="BV32" s="28" t="s">
        <v>240</v>
      </c>
    </row>
    <row r="33" spans="1:74" s="22" customFormat="1" x14ac:dyDescent="0.3">
      <c r="A33" s="46" t="s">
        <v>930</v>
      </c>
      <c r="B33" s="46" t="s">
        <v>797</v>
      </c>
      <c r="C33" s="22" t="str">
        <f t="shared" si="0"/>
        <v>CRE NON ACTIF</v>
      </c>
      <c r="D33" s="20" t="s">
        <v>609</v>
      </c>
      <c r="E33" s="94">
        <v>44369</v>
      </c>
      <c r="F33" s="20" t="s">
        <v>261</v>
      </c>
      <c r="G33" s="20" t="s">
        <v>365</v>
      </c>
      <c r="H33" s="21">
        <v>255</v>
      </c>
      <c r="I33" s="21">
        <v>1</v>
      </c>
      <c r="J33" s="81" t="s">
        <v>827</v>
      </c>
      <c r="K33" s="46" t="s">
        <v>283</v>
      </c>
      <c r="L33" s="20" t="s">
        <v>62</v>
      </c>
      <c r="M33" s="20" t="s">
        <v>63</v>
      </c>
      <c r="N33" s="20" t="str">
        <f t="shared" si="1"/>
        <v>Z1</v>
      </c>
      <c r="O33" s="20" t="s">
        <v>65</v>
      </c>
      <c r="P33" s="20" t="s">
        <v>65</v>
      </c>
      <c r="Q33" s="20" t="s">
        <v>66</v>
      </c>
      <c r="R33" s="20" t="s">
        <v>659</v>
      </c>
      <c r="S33" s="20" t="s">
        <v>67</v>
      </c>
      <c r="T33" s="28" t="s">
        <v>660</v>
      </c>
      <c r="U33" s="28" t="s">
        <v>661</v>
      </c>
      <c r="V33" s="20" t="s">
        <v>69</v>
      </c>
      <c r="W33" s="20" t="s">
        <v>65</v>
      </c>
      <c r="X33" s="20" t="s">
        <v>70</v>
      </c>
      <c r="Y33" s="31" t="s">
        <v>402</v>
      </c>
      <c r="Z33" s="23" t="str">
        <f t="shared" si="10"/>
        <v>20210621</v>
      </c>
      <c r="AA33" s="20" t="str">
        <f>VLOOKUP(G33,'Listes déroulantes'!G:I,3,FALSE)</f>
        <v xml:space="preserve">50318500100032 </v>
      </c>
      <c r="AB33" s="24" t="str">
        <f t="shared" si="2"/>
        <v>0000000000025500</v>
      </c>
      <c r="AC33" s="20" t="s">
        <v>72</v>
      </c>
      <c r="AD33" s="20" t="s">
        <v>69</v>
      </c>
      <c r="AE33" s="20" t="s">
        <v>800</v>
      </c>
      <c r="AF33" s="20" t="str">
        <f t="shared" si="3"/>
        <v>I</v>
      </c>
      <c r="AG33" s="27" t="s">
        <v>487</v>
      </c>
      <c r="AH33" s="22" t="s">
        <v>87</v>
      </c>
      <c r="AI33" s="23" t="str">
        <f t="shared" si="4"/>
        <v>20210622</v>
      </c>
      <c r="AJ33" s="20" t="str">
        <f>VLOOKUP(G33,'Listes déroulantes'!G:O,9,FALSE)</f>
        <v>260 RUE CLAUDE NICOL</v>
      </c>
      <c r="AK33" s="20" t="s">
        <v>75</v>
      </c>
      <c r="AL33" s="20" t="s">
        <v>93</v>
      </c>
      <c r="AM33" s="20" t="str">
        <f>VLOOKUP(G33,'Listes déroulantes'!G:H,2,FALSE)</f>
        <v xml:space="preserve">SAS MONEXT          </v>
      </c>
      <c r="AN33" s="27">
        <v>428648970596</v>
      </c>
      <c r="AO33" s="21" t="str">
        <f t="shared" si="11"/>
        <v>40</v>
      </c>
      <c r="AP33" s="20">
        <v>1</v>
      </c>
      <c r="AQ33" s="20" t="s">
        <v>65</v>
      </c>
      <c r="AR33" s="20" t="s">
        <v>70</v>
      </c>
      <c r="AS33" s="20" t="str">
        <f>VLOOKUP(G33,'Listes déroulantes'!G:N,8,FALSE)</f>
        <v>20289045644</v>
      </c>
      <c r="AT33" s="20" t="s">
        <v>78</v>
      </c>
      <c r="AU33" s="28" t="s">
        <v>509</v>
      </c>
      <c r="AV33" s="20" t="s">
        <v>79</v>
      </c>
      <c r="AW33" s="20" t="str">
        <f>VLOOKUP(G33,'Listes déroulantes'!G:J,4,FALSE)</f>
        <v xml:space="preserve">9255001   </v>
      </c>
      <c r="AX33" s="20" t="s">
        <v>73</v>
      </c>
      <c r="AY33" s="20" t="s">
        <v>81</v>
      </c>
      <c r="AZ33" s="20" t="s">
        <v>306</v>
      </c>
      <c r="BA33" s="20" t="s">
        <v>82</v>
      </c>
      <c r="BB33" s="20" t="str">
        <f t="shared" si="5"/>
        <v>0000000000025400</v>
      </c>
      <c r="BC33" s="20" t="s">
        <v>868</v>
      </c>
      <c r="BD33" s="20" t="str">
        <f>VLOOKUP(G33,'Listes déroulantes'!G:M,7,FALSE)</f>
        <v xml:space="preserve">MONEXT                  </v>
      </c>
      <c r="BE33" s="20" t="str">
        <f t="shared" si="6"/>
        <v>220621</v>
      </c>
      <c r="BF33" s="20" t="s">
        <v>63</v>
      </c>
      <c r="BG33" s="20" t="s">
        <v>884</v>
      </c>
      <c r="BH33" s="20" t="str">
        <f t="shared" si="12"/>
        <v>0000000000025500</v>
      </c>
      <c r="BI33" s="20" t="str">
        <f t="shared" si="7"/>
        <v>0000000000025500</v>
      </c>
      <c r="BJ33" s="20" t="s">
        <v>77</v>
      </c>
      <c r="BK33" s="20" t="s">
        <v>67</v>
      </c>
      <c r="BL33" s="23" t="s">
        <v>672</v>
      </c>
      <c r="BM33" s="28" t="s">
        <v>76</v>
      </c>
      <c r="BN33" s="20" t="str">
        <f t="shared" si="8"/>
        <v>000000000100</v>
      </c>
      <c r="BO33" s="20" t="s">
        <v>77</v>
      </c>
      <c r="BP33" s="20" t="s">
        <v>85</v>
      </c>
      <c r="BQ33" s="34" t="s">
        <v>457</v>
      </c>
      <c r="BR33" s="23" t="str">
        <f t="shared" si="9"/>
        <v>20210622</v>
      </c>
      <c r="BS33" s="28" t="s">
        <v>699</v>
      </c>
      <c r="BT33" s="27" t="str">
        <f t="shared" si="13"/>
        <v xml:space="preserve">00000120210621MONEXT     </v>
      </c>
      <c r="BU33" s="20" t="s">
        <v>715</v>
      </c>
      <c r="BV33" s="28" t="s">
        <v>240</v>
      </c>
    </row>
    <row r="34" spans="1:74" s="22" customFormat="1" x14ac:dyDescent="0.3">
      <c r="A34" s="46" t="s">
        <v>931</v>
      </c>
      <c r="B34" s="46" t="s">
        <v>797</v>
      </c>
      <c r="C34" s="22" t="str">
        <f t="shared" si="0"/>
        <v>CRE NON ACTIF</v>
      </c>
      <c r="D34" s="20" t="s">
        <v>609</v>
      </c>
      <c r="E34" s="94">
        <v>44369</v>
      </c>
      <c r="F34" s="20" t="s">
        <v>261</v>
      </c>
      <c r="G34" s="20" t="s">
        <v>365</v>
      </c>
      <c r="H34" s="21">
        <v>256</v>
      </c>
      <c r="I34" s="21">
        <v>1</v>
      </c>
      <c r="J34" s="81" t="s">
        <v>828</v>
      </c>
      <c r="K34" s="46" t="s">
        <v>284</v>
      </c>
      <c r="L34" s="20" t="s">
        <v>62</v>
      </c>
      <c r="M34" s="20" t="s">
        <v>63</v>
      </c>
      <c r="N34" s="20" t="str">
        <f t="shared" si="1"/>
        <v>Z1</v>
      </c>
      <c r="O34" s="20" t="s">
        <v>65</v>
      </c>
      <c r="P34" s="20" t="s">
        <v>65</v>
      </c>
      <c r="Q34" s="20" t="s">
        <v>66</v>
      </c>
      <c r="R34" s="20" t="s">
        <v>659</v>
      </c>
      <c r="S34" s="20" t="s">
        <v>67</v>
      </c>
      <c r="T34" s="28" t="s">
        <v>660</v>
      </c>
      <c r="U34" s="28" t="s">
        <v>661</v>
      </c>
      <c r="V34" s="20" t="s">
        <v>69</v>
      </c>
      <c r="W34" s="20" t="s">
        <v>65</v>
      </c>
      <c r="X34" s="20" t="s">
        <v>70</v>
      </c>
      <c r="Y34" s="31" t="s">
        <v>403</v>
      </c>
      <c r="Z34" s="23" t="str">
        <f t="shared" si="10"/>
        <v>20210621</v>
      </c>
      <c r="AA34" s="20" t="str">
        <f>VLOOKUP(G34,'Listes déroulantes'!G:I,3,FALSE)</f>
        <v xml:space="preserve">50318500100032 </v>
      </c>
      <c r="AB34" s="24" t="str">
        <f t="shared" si="2"/>
        <v>0000000000025600</v>
      </c>
      <c r="AC34" s="20" t="s">
        <v>72</v>
      </c>
      <c r="AD34" s="20" t="s">
        <v>69</v>
      </c>
      <c r="AE34" s="20" t="s">
        <v>800</v>
      </c>
      <c r="AF34" s="20" t="str">
        <f t="shared" si="3"/>
        <v>I</v>
      </c>
      <c r="AG34" s="27" t="s">
        <v>488</v>
      </c>
      <c r="AH34" s="22" t="s">
        <v>87</v>
      </c>
      <c r="AI34" s="23" t="str">
        <f t="shared" si="4"/>
        <v>20210622</v>
      </c>
      <c r="AJ34" s="20" t="str">
        <f>VLOOKUP(G34,'Listes déroulantes'!G:O,9,FALSE)</f>
        <v>260 RUE CLAUDE NICOL</v>
      </c>
      <c r="AK34" s="20" t="s">
        <v>75</v>
      </c>
      <c r="AL34" s="20" t="s">
        <v>93</v>
      </c>
      <c r="AM34" s="20" t="str">
        <f>VLOOKUP(G34,'Listes déroulantes'!G:H,2,FALSE)</f>
        <v xml:space="preserve">SAS MONEXT          </v>
      </c>
      <c r="AN34" s="27">
        <v>428648970597</v>
      </c>
      <c r="AO34" s="21" t="str">
        <f t="shared" si="11"/>
        <v>41</v>
      </c>
      <c r="AP34" s="20">
        <v>1</v>
      </c>
      <c r="AQ34" s="20" t="s">
        <v>65</v>
      </c>
      <c r="AR34" s="20" t="s">
        <v>70</v>
      </c>
      <c r="AS34" s="20" t="str">
        <f>VLOOKUP(G34,'Listes déroulantes'!G:N,8,FALSE)</f>
        <v>20289045644</v>
      </c>
      <c r="AT34" s="20" t="s">
        <v>78</v>
      </c>
      <c r="AU34" s="28" t="s">
        <v>509</v>
      </c>
      <c r="AV34" s="20" t="s">
        <v>79</v>
      </c>
      <c r="AW34" s="20" t="str">
        <f>VLOOKUP(G34,'Listes déroulantes'!G:J,4,FALSE)</f>
        <v xml:space="preserve">9255001   </v>
      </c>
      <c r="AX34" s="20" t="s">
        <v>73</v>
      </c>
      <c r="AY34" s="20" t="s">
        <v>81</v>
      </c>
      <c r="AZ34" s="20" t="s">
        <v>306</v>
      </c>
      <c r="BA34" s="20" t="s">
        <v>82</v>
      </c>
      <c r="BB34" s="20" t="str">
        <f t="shared" si="5"/>
        <v>0000000000025500</v>
      </c>
      <c r="BC34" s="20" t="s">
        <v>869</v>
      </c>
      <c r="BD34" s="20" t="str">
        <f>VLOOKUP(G34,'Listes déroulantes'!G:M,7,FALSE)</f>
        <v xml:space="preserve">MONEXT                  </v>
      </c>
      <c r="BE34" s="20" t="str">
        <f t="shared" si="6"/>
        <v>220621</v>
      </c>
      <c r="BF34" s="20" t="s">
        <v>63</v>
      </c>
      <c r="BG34" s="20" t="s">
        <v>884</v>
      </c>
      <c r="BH34" s="20" t="str">
        <f t="shared" si="12"/>
        <v>0000000000025600</v>
      </c>
      <c r="BI34" s="20" t="str">
        <f t="shared" si="7"/>
        <v>0000000000025600</v>
      </c>
      <c r="BJ34" s="20" t="s">
        <v>77</v>
      </c>
      <c r="BK34" s="20" t="s">
        <v>67</v>
      </c>
      <c r="BL34" s="23" t="s">
        <v>672</v>
      </c>
      <c r="BM34" s="28" t="s">
        <v>76</v>
      </c>
      <c r="BN34" s="20" t="str">
        <f t="shared" si="8"/>
        <v>000000000100</v>
      </c>
      <c r="BO34" s="20" t="s">
        <v>77</v>
      </c>
      <c r="BP34" s="20" t="s">
        <v>85</v>
      </c>
      <c r="BQ34" s="34" t="s">
        <v>457</v>
      </c>
      <c r="BR34" s="23" t="str">
        <f t="shared" si="9"/>
        <v>20210622</v>
      </c>
      <c r="BS34" s="28" t="s">
        <v>700</v>
      </c>
      <c r="BT34" s="27" t="str">
        <f t="shared" si="13"/>
        <v xml:space="preserve">00000120210621MONEXT     </v>
      </c>
      <c r="BU34" s="20" t="s">
        <v>715</v>
      </c>
      <c r="BV34" s="28" t="s">
        <v>240</v>
      </c>
    </row>
    <row r="35" spans="1:74" s="22" customFormat="1" x14ac:dyDescent="0.3">
      <c r="A35" s="46" t="s">
        <v>932</v>
      </c>
      <c r="B35" s="46" t="s">
        <v>797</v>
      </c>
      <c r="C35" s="22" t="str">
        <f t="shared" si="0"/>
        <v>CRE NON ACTIF</v>
      </c>
      <c r="D35" s="20" t="s">
        <v>609</v>
      </c>
      <c r="E35" s="94">
        <v>44369</v>
      </c>
      <c r="F35" s="20" t="s">
        <v>261</v>
      </c>
      <c r="G35" s="20" t="s">
        <v>365</v>
      </c>
      <c r="H35" s="21">
        <v>257</v>
      </c>
      <c r="I35" s="21">
        <v>1</v>
      </c>
      <c r="J35" s="81" t="s">
        <v>829</v>
      </c>
      <c r="K35" s="46" t="s">
        <v>285</v>
      </c>
      <c r="L35" s="20" t="s">
        <v>62</v>
      </c>
      <c r="M35" s="20" t="s">
        <v>63</v>
      </c>
      <c r="N35" s="20" t="str">
        <f t="shared" si="1"/>
        <v>Z1</v>
      </c>
      <c r="O35" s="20" t="s">
        <v>65</v>
      </c>
      <c r="P35" s="20" t="s">
        <v>65</v>
      </c>
      <c r="Q35" s="20" t="s">
        <v>66</v>
      </c>
      <c r="R35" s="20" t="s">
        <v>659</v>
      </c>
      <c r="S35" s="20" t="s">
        <v>67</v>
      </c>
      <c r="T35" s="28" t="s">
        <v>660</v>
      </c>
      <c r="U35" s="28" t="s">
        <v>661</v>
      </c>
      <c r="V35" s="20" t="s">
        <v>69</v>
      </c>
      <c r="W35" s="20" t="s">
        <v>65</v>
      </c>
      <c r="X35" s="20" t="s">
        <v>70</v>
      </c>
      <c r="Y35" s="31" t="s">
        <v>404</v>
      </c>
      <c r="Z35" s="23" t="str">
        <f t="shared" si="10"/>
        <v>20210621</v>
      </c>
      <c r="AA35" s="20" t="str">
        <f>VLOOKUP(G35,'Listes déroulantes'!G:I,3,FALSE)</f>
        <v xml:space="preserve">50318500100032 </v>
      </c>
      <c r="AB35" s="24" t="str">
        <f t="shared" si="2"/>
        <v>0000000000025700</v>
      </c>
      <c r="AC35" s="20" t="s">
        <v>72</v>
      </c>
      <c r="AD35" s="20" t="s">
        <v>69</v>
      </c>
      <c r="AE35" s="20" t="s">
        <v>800</v>
      </c>
      <c r="AF35" s="20" t="str">
        <f t="shared" si="3"/>
        <v>I</v>
      </c>
      <c r="AG35" s="27" t="s">
        <v>489</v>
      </c>
      <c r="AH35" s="22" t="s">
        <v>87</v>
      </c>
      <c r="AI35" s="23" t="str">
        <f t="shared" si="4"/>
        <v>20210622</v>
      </c>
      <c r="AJ35" s="20" t="str">
        <f>VLOOKUP(G35,'Listes déroulantes'!G:O,9,FALSE)</f>
        <v>260 RUE CLAUDE NICOL</v>
      </c>
      <c r="AK35" s="20" t="s">
        <v>75</v>
      </c>
      <c r="AL35" s="20" t="s">
        <v>93</v>
      </c>
      <c r="AM35" s="20" t="str">
        <f>VLOOKUP(G35,'Listes déroulantes'!G:H,2,FALSE)</f>
        <v xml:space="preserve">SAS MONEXT          </v>
      </c>
      <c r="AN35" s="27">
        <v>428648970598</v>
      </c>
      <c r="AO35" s="21" t="str">
        <f t="shared" si="11"/>
        <v>42</v>
      </c>
      <c r="AP35" s="20">
        <v>1</v>
      </c>
      <c r="AQ35" s="20" t="s">
        <v>65</v>
      </c>
      <c r="AR35" s="20" t="s">
        <v>70</v>
      </c>
      <c r="AS35" s="20" t="str">
        <f>VLOOKUP(G35,'Listes déroulantes'!G:N,8,FALSE)</f>
        <v>20289045644</v>
      </c>
      <c r="AT35" s="20" t="s">
        <v>78</v>
      </c>
      <c r="AU35" s="28" t="s">
        <v>509</v>
      </c>
      <c r="AV35" s="20" t="s">
        <v>79</v>
      </c>
      <c r="AW35" s="20" t="str">
        <f>VLOOKUP(G35,'Listes déroulantes'!G:J,4,FALSE)</f>
        <v xml:space="preserve">9255001   </v>
      </c>
      <c r="AX35" s="20" t="s">
        <v>73</v>
      </c>
      <c r="AY35" s="20" t="s">
        <v>81</v>
      </c>
      <c r="AZ35" s="20" t="s">
        <v>306</v>
      </c>
      <c r="BA35" s="20" t="s">
        <v>82</v>
      </c>
      <c r="BB35" s="20" t="str">
        <f t="shared" si="5"/>
        <v>0000000000025600</v>
      </c>
      <c r="BC35" s="20" t="s">
        <v>870</v>
      </c>
      <c r="BD35" s="20" t="str">
        <f>VLOOKUP(G35,'Listes déroulantes'!G:M,7,FALSE)</f>
        <v xml:space="preserve">MONEXT                  </v>
      </c>
      <c r="BE35" s="20" t="str">
        <f t="shared" si="6"/>
        <v>220621</v>
      </c>
      <c r="BF35" s="20" t="s">
        <v>63</v>
      </c>
      <c r="BG35" s="20" t="s">
        <v>884</v>
      </c>
      <c r="BH35" s="20" t="str">
        <f t="shared" si="12"/>
        <v>0000000000025700</v>
      </c>
      <c r="BI35" s="20" t="str">
        <f t="shared" si="7"/>
        <v>0000000000025700</v>
      </c>
      <c r="BJ35" s="20" t="s">
        <v>77</v>
      </c>
      <c r="BK35" s="20" t="s">
        <v>67</v>
      </c>
      <c r="BL35" s="23" t="s">
        <v>672</v>
      </c>
      <c r="BM35" s="28" t="s">
        <v>76</v>
      </c>
      <c r="BN35" s="20" t="str">
        <f t="shared" si="8"/>
        <v>000000000100</v>
      </c>
      <c r="BO35" s="20" t="s">
        <v>77</v>
      </c>
      <c r="BP35" s="20" t="s">
        <v>85</v>
      </c>
      <c r="BQ35" s="34" t="s">
        <v>457</v>
      </c>
      <c r="BR35" s="23" t="str">
        <f t="shared" si="9"/>
        <v>20210622</v>
      </c>
      <c r="BS35" s="28" t="s">
        <v>701</v>
      </c>
      <c r="BT35" s="27" t="str">
        <f t="shared" si="13"/>
        <v xml:space="preserve">00000120210621MONEXT     </v>
      </c>
      <c r="BU35" s="20" t="s">
        <v>715</v>
      </c>
      <c r="BV35" s="28" t="s">
        <v>240</v>
      </c>
    </row>
    <row r="36" spans="1:74" s="22" customFormat="1" x14ac:dyDescent="0.3">
      <c r="A36" s="46" t="s">
        <v>933</v>
      </c>
      <c r="B36" s="46" t="s">
        <v>797</v>
      </c>
      <c r="C36" s="22" t="str">
        <f t="shared" si="0"/>
        <v>CRE NON ACTIF</v>
      </c>
      <c r="D36" s="20" t="s">
        <v>609</v>
      </c>
      <c r="E36" s="94">
        <v>44369</v>
      </c>
      <c r="F36" s="20" t="s">
        <v>261</v>
      </c>
      <c r="G36" s="20" t="s">
        <v>365</v>
      </c>
      <c r="H36" s="21">
        <v>258</v>
      </c>
      <c r="I36" s="21">
        <v>1</v>
      </c>
      <c r="J36" s="81" t="s">
        <v>830</v>
      </c>
      <c r="K36" s="46" t="s">
        <v>286</v>
      </c>
      <c r="L36" s="20" t="s">
        <v>62</v>
      </c>
      <c r="M36" s="20" t="s">
        <v>63</v>
      </c>
      <c r="N36" s="20" t="str">
        <f t="shared" si="1"/>
        <v>Z1</v>
      </c>
      <c r="O36" s="20" t="s">
        <v>65</v>
      </c>
      <c r="P36" s="20" t="s">
        <v>65</v>
      </c>
      <c r="Q36" s="20" t="s">
        <v>66</v>
      </c>
      <c r="R36" s="20" t="s">
        <v>659</v>
      </c>
      <c r="S36" s="20" t="s">
        <v>67</v>
      </c>
      <c r="T36" s="28" t="s">
        <v>660</v>
      </c>
      <c r="U36" s="28" t="s">
        <v>661</v>
      </c>
      <c r="V36" s="20" t="s">
        <v>69</v>
      </c>
      <c r="W36" s="20" t="s">
        <v>65</v>
      </c>
      <c r="X36" s="20" t="s">
        <v>70</v>
      </c>
      <c r="Y36" s="31" t="s">
        <v>405</v>
      </c>
      <c r="Z36" s="23" t="str">
        <f t="shared" si="10"/>
        <v>20210621</v>
      </c>
      <c r="AA36" s="20" t="str">
        <f>VLOOKUP(G36,'Listes déroulantes'!G:I,3,FALSE)</f>
        <v xml:space="preserve">50318500100032 </v>
      </c>
      <c r="AB36" s="24" t="str">
        <f t="shared" si="2"/>
        <v>0000000000025800</v>
      </c>
      <c r="AC36" s="20" t="s">
        <v>72</v>
      </c>
      <c r="AD36" s="20" t="s">
        <v>69</v>
      </c>
      <c r="AE36" s="20" t="s">
        <v>800</v>
      </c>
      <c r="AF36" s="20" t="str">
        <f t="shared" si="3"/>
        <v>I</v>
      </c>
      <c r="AG36" s="27" t="s">
        <v>490</v>
      </c>
      <c r="AH36" s="22" t="s">
        <v>87</v>
      </c>
      <c r="AI36" s="23" t="str">
        <f t="shared" si="4"/>
        <v>20210622</v>
      </c>
      <c r="AJ36" s="20" t="str">
        <f>VLOOKUP(G36,'Listes déroulantes'!G:O,9,FALSE)</f>
        <v>260 RUE CLAUDE NICOL</v>
      </c>
      <c r="AK36" s="20" t="s">
        <v>75</v>
      </c>
      <c r="AL36" s="20" t="s">
        <v>93</v>
      </c>
      <c r="AM36" s="20" t="str">
        <f>VLOOKUP(G36,'Listes déroulantes'!G:H,2,FALSE)</f>
        <v xml:space="preserve">SAS MONEXT          </v>
      </c>
      <c r="AN36" s="27">
        <v>428648970599</v>
      </c>
      <c r="AO36" s="21" t="str">
        <f t="shared" si="11"/>
        <v>43</v>
      </c>
      <c r="AP36" s="20">
        <v>1</v>
      </c>
      <c r="AQ36" s="20" t="s">
        <v>65</v>
      </c>
      <c r="AR36" s="20" t="s">
        <v>70</v>
      </c>
      <c r="AS36" s="20" t="str">
        <f>VLOOKUP(G36,'Listes déroulantes'!G:N,8,FALSE)</f>
        <v>20289045644</v>
      </c>
      <c r="AT36" s="20" t="s">
        <v>78</v>
      </c>
      <c r="AU36" s="28" t="s">
        <v>509</v>
      </c>
      <c r="AV36" s="20" t="s">
        <v>79</v>
      </c>
      <c r="AW36" s="20" t="str">
        <f>VLOOKUP(G36,'Listes déroulantes'!G:J,4,FALSE)</f>
        <v xml:space="preserve">9255001   </v>
      </c>
      <c r="AX36" s="20" t="s">
        <v>73</v>
      </c>
      <c r="AY36" s="20" t="s">
        <v>81</v>
      </c>
      <c r="AZ36" s="20" t="s">
        <v>306</v>
      </c>
      <c r="BA36" s="20" t="s">
        <v>82</v>
      </c>
      <c r="BB36" s="20" t="str">
        <f t="shared" si="5"/>
        <v>0000000000025700</v>
      </c>
      <c r="BC36" s="20" t="s">
        <v>871</v>
      </c>
      <c r="BD36" s="20" t="str">
        <f>VLOOKUP(G36,'Listes déroulantes'!G:M,7,FALSE)</f>
        <v xml:space="preserve">MONEXT                  </v>
      </c>
      <c r="BE36" s="20" t="str">
        <f t="shared" si="6"/>
        <v>220621</v>
      </c>
      <c r="BF36" s="20" t="s">
        <v>63</v>
      </c>
      <c r="BG36" s="20" t="s">
        <v>884</v>
      </c>
      <c r="BH36" s="20" t="str">
        <f t="shared" si="12"/>
        <v>0000000000025800</v>
      </c>
      <c r="BI36" s="20" t="str">
        <f t="shared" si="7"/>
        <v>0000000000025800</v>
      </c>
      <c r="BJ36" s="20" t="s">
        <v>77</v>
      </c>
      <c r="BK36" s="20" t="s">
        <v>67</v>
      </c>
      <c r="BL36" s="23" t="s">
        <v>672</v>
      </c>
      <c r="BM36" s="28" t="s">
        <v>76</v>
      </c>
      <c r="BN36" s="20" t="str">
        <f t="shared" si="8"/>
        <v>000000000100</v>
      </c>
      <c r="BO36" s="20" t="s">
        <v>77</v>
      </c>
      <c r="BP36" s="20" t="s">
        <v>85</v>
      </c>
      <c r="BQ36" s="34" t="s">
        <v>457</v>
      </c>
      <c r="BR36" s="23" t="str">
        <f t="shared" si="9"/>
        <v>20210622</v>
      </c>
      <c r="BS36" s="28" t="s">
        <v>702</v>
      </c>
      <c r="BT36" s="27" t="str">
        <f t="shared" si="13"/>
        <v xml:space="preserve">00000120210621MONEXT     </v>
      </c>
      <c r="BU36" s="20" t="s">
        <v>715</v>
      </c>
      <c r="BV36" s="28" t="s">
        <v>240</v>
      </c>
    </row>
    <row r="37" spans="1:74" s="22" customFormat="1" x14ac:dyDescent="0.3">
      <c r="A37" s="46" t="s">
        <v>934</v>
      </c>
      <c r="B37" s="46" t="s">
        <v>797</v>
      </c>
      <c r="C37" s="22" t="str">
        <f t="shared" si="0"/>
        <v>CRE NON ACTIF</v>
      </c>
      <c r="D37" s="20" t="s">
        <v>609</v>
      </c>
      <c r="E37" s="94">
        <v>44369</v>
      </c>
      <c r="F37" s="20" t="s">
        <v>261</v>
      </c>
      <c r="G37" s="20" t="s">
        <v>365</v>
      </c>
      <c r="H37" s="21">
        <v>259</v>
      </c>
      <c r="I37" s="21">
        <v>1</v>
      </c>
      <c r="J37" s="81" t="s">
        <v>831</v>
      </c>
      <c r="K37" s="46" t="s">
        <v>287</v>
      </c>
      <c r="L37" s="20" t="s">
        <v>62</v>
      </c>
      <c r="M37" s="20" t="s">
        <v>63</v>
      </c>
      <c r="N37" s="20" t="str">
        <f t="shared" si="1"/>
        <v>Z1</v>
      </c>
      <c r="O37" s="20" t="s">
        <v>65</v>
      </c>
      <c r="P37" s="20" t="s">
        <v>65</v>
      </c>
      <c r="Q37" s="20" t="s">
        <v>66</v>
      </c>
      <c r="R37" s="20" t="s">
        <v>659</v>
      </c>
      <c r="S37" s="20" t="s">
        <v>67</v>
      </c>
      <c r="T37" s="28" t="s">
        <v>660</v>
      </c>
      <c r="U37" s="28" t="s">
        <v>661</v>
      </c>
      <c r="V37" s="20" t="s">
        <v>69</v>
      </c>
      <c r="W37" s="20" t="s">
        <v>65</v>
      </c>
      <c r="X37" s="20" t="s">
        <v>70</v>
      </c>
      <c r="Y37" s="31" t="s">
        <v>406</v>
      </c>
      <c r="Z37" s="23" t="str">
        <f t="shared" si="10"/>
        <v>20210621</v>
      </c>
      <c r="AA37" s="20" t="str">
        <f>VLOOKUP(G37,'Listes déroulantes'!G:I,3,FALSE)</f>
        <v xml:space="preserve">50318500100032 </v>
      </c>
      <c r="AB37" s="24" t="str">
        <f t="shared" si="2"/>
        <v>0000000000025900</v>
      </c>
      <c r="AC37" s="20" t="s">
        <v>72</v>
      </c>
      <c r="AD37" s="20" t="s">
        <v>69</v>
      </c>
      <c r="AE37" s="20" t="s">
        <v>800</v>
      </c>
      <c r="AF37" s="20" t="str">
        <f t="shared" si="3"/>
        <v>I</v>
      </c>
      <c r="AG37" s="27" t="s">
        <v>491</v>
      </c>
      <c r="AH37" s="22" t="s">
        <v>87</v>
      </c>
      <c r="AI37" s="23" t="str">
        <f t="shared" si="4"/>
        <v>20210622</v>
      </c>
      <c r="AJ37" s="20" t="str">
        <f>VLOOKUP(G37,'Listes déroulantes'!G:O,9,FALSE)</f>
        <v>260 RUE CLAUDE NICOL</v>
      </c>
      <c r="AK37" s="20" t="s">
        <v>75</v>
      </c>
      <c r="AL37" s="20" t="s">
        <v>93</v>
      </c>
      <c r="AM37" s="20" t="str">
        <f>VLOOKUP(G37,'Listes déroulantes'!G:H,2,FALSE)</f>
        <v xml:space="preserve">SAS MONEXT          </v>
      </c>
      <c r="AN37" s="27">
        <v>428648970600</v>
      </c>
      <c r="AO37" s="21" t="str">
        <f t="shared" si="11"/>
        <v>44</v>
      </c>
      <c r="AP37" s="20">
        <v>1</v>
      </c>
      <c r="AQ37" s="20" t="s">
        <v>65</v>
      </c>
      <c r="AR37" s="20" t="s">
        <v>70</v>
      </c>
      <c r="AS37" s="20" t="str">
        <f>VLOOKUP(G37,'Listes déroulantes'!G:N,8,FALSE)</f>
        <v>20289045644</v>
      </c>
      <c r="AT37" s="20" t="s">
        <v>78</v>
      </c>
      <c r="AU37" s="28" t="s">
        <v>509</v>
      </c>
      <c r="AV37" s="20" t="s">
        <v>79</v>
      </c>
      <c r="AW37" s="20" t="str">
        <f>VLOOKUP(G37,'Listes déroulantes'!G:J,4,FALSE)</f>
        <v xml:space="preserve">9255001   </v>
      </c>
      <c r="AX37" s="20" t="s">
        <v>73</v>
      </c>
      <c r="AY37" s="20" t="s">
        <v>81</v>
      </c>
      <c r="AZ37" s="20" t="s">
        <v>306</v>
      </c>
      <c r="BA37" s="20" t="s">
        <v>82</v>
      </c>
      <c r="BB37" s="20" t="str">
        <f t="shared" si="5"/>
        <v>0000000000025800</v>
      </c>
      <c r="BC37" s="20" t="s">
        <v>872</v>
      </c>
      <c r="BD37" s="20" t="str">
        <f>VLOOKUP(G37,'Listes déroulantes'!G:M,7,FALSE)</f>
        <v xml:space="preserve">MONEXT                  </v>
      </c>
      <c r="BE37" s="20" t="str">
        <f t="shared" si="6"/>
        <v>220621</v>
      </c>
      <c r="BF37" s="20" t="s">
        <v>63</v>
      </c>
      <c r="BG37" s="20" t="s">
        <v>884</v>
      </c>
      <c r="BH37" s="20" t="str">
        <f t="shared" si="12"/>
        <v>0000000000025900</v>
      </c>
      <c r="BI37" s="20" t="str">
        <f t="shared" si="7"/>
        <v>0000000000025900</v>
      </c>
      <c r="BJ37" s="20" t="s">
        <v>77</v>
      </c>
      <c r="BK37" s="20" t="s">
        <v>67</v>
      </c>
      <c r="BL37" s="23" t="s">
        <v>672</v>
      </c>
      <c r="BM37" s="28" t="s">
        <v>76</v>
      </c>
      <c r="BN37" s="20" t="str">
        <f t="shared" si="8"/>
        <v>000000000100</v>
      </c>
      <c r="BO37" s="20" t="s">
        <v>77</v>
      </c>
      <c r="BP37" s="20" t="s">
        <v>85</v>
      </c>
      <c r="BQ37" s="34" t="s">
        <v>457</v>
      </c>
      <c r="BR37" s="23" t="str">
        <f t="shared" si="9"/>
        <v>20210622</v>
      </c>
      <c r="BS37" s="28" t="s">
        <v>703</v>
      </c>
      <c r="BT37" s="27" t="str">
        <f t="shared" si="13"/>
        <v xml:space="preserve">00000120210621MONEXT     </v>
      </c>
      <c r="BU37" s="20" t="s">
        <v>715</v>
      </c>
      <c r="BV37" s="28" t="s">
        <v>240</v>
      </c>
    </row>
    <row r="38" spans="1:74" s="22" customFormat="1" x14ac:dyDescent="0.3">
      <c r="A38" s="46" t="s">
        <v>935</v>
      </c>
      <c r="B38" s="46" t="s">
        <v>797</v>
      </c>
      <c r="C38" s="22" t="str">
        <f t="shared" si="0"/>
        <v>CRE NON ACTIF</v>
      </c>
      <c r="D38" s="20" t="s">
        <v>609</v>
      </c>
      <c r="E38" s="94">
        <v>44369</v>
      </c>
      <c r="F38" s="20" t="s">
        <v>261</v>
      </c>
      <c r="G38" s="20" t="s">
        <v>365</v>
      </c>
      <c r="H38" s="21">
        <v>260</v>
      </c>
      <c r="I38" s="21">
        <v>1</v>
      </c>
      <c r="J38" s="81" t="s">
        <v>832</v>
      </c>
      <c r="K38" s="46" t="s">
        <v>288</v>
      </c>
      <c r="L38" s="20" t="s">
        <v>62</v>
      </c>
      <c r="M38" s="20" t="s">
        <v>63</v>
      </c>
      <c r="N38" s="20" t="str">
        <f t="shared" si="1"/>
        <v>Z1</v>
      </c>
      <c r="O38" s="20" t="s">
        <v>65</v>
      </c>
      <c r="P38" s="20" t="s">
        <v>65</v>
      </c>
      <c r="Q38" s="20" t="s">
        <v>66</v>
      </c>
      <c r="R38" s="20" t="s">
        <v>659</v>
      </c>
      <c r="S38" s="20" t="s">
        <v>67</v>
      </c>
      <c r="T38" s="28" t="s">
        <v>660</v>
      </c>
      <c r="U38" s="28" t="s">
        <v>661</v>
      </c>
      <c r="V38" s="20" t="s">
        <v>69</v>
      </c>
      <c r="W38" s="20" t="s">
        <v>65</v>
      </c>
      <c r="X38" s="20" t="s">
        <v>70</v>
      </c>
      <c r="Y38" s="31" t="s">
        <v>407</v>
      </c>
      <c r="Z38" s="23" t="str">
        <f t="shared" si="10"/>
        <v>20210621</v>
      </c>
      <c r="AA38" s="20" t="str">
        <f>VLOOKUP(G38,'Listes déroulantes'!G:I,3,FALSE)</f>
        <v xml:space="preserve">50318500100032 </v>
      </c>
      <c r="AB38" s="24" t="str">
        <f t="shared" si="2"/>
        <v>0000000000026000</v>
      </c>
      <c r="AC38" s="20" t="s">
        <v>72</v>
      </c>
      <c r="AD38" s="20" t="s">
        <v>69</v>
      </c>
      <c r="AE38" s="20" t="s">
        <v>800</v>
      </c>
      <c r="AF38" s="20" t="str">
        <f t="shared" si="3"/>
        <v>I</v>
      </c>
      <c r="AG38" s="27" t="s">
        <v>492</v>
      </c>
      <c r="AH38" s="22" t="s">
        <v>87</v>
      </c>
      <c r="AI38" s="23" t="str">
        <f t="shared" si="4"/>
        <v>20210622</v>
      </c>
      <c r="AJ38" s="20" t="str">
        <f>VLOOKUP(G38,'Listes déroulantes'!G:O,9,FALSE)</f>
        <v>260 RUE CLAUDE NICOL</v>
      </c>
      <c r="AK38" s="20" t="s">
        <v>75</v>
      </c>
      <c r="AL38" s="20" t="s">
        <v>93</v>
      </c>
      <c r="AM38" s="20" t="str">
        <f>VLOOKUP(G38,'Listes déroulantes'!G:H,2,FALSE)</f>
        <v xml:space="preserve">SAS MONEXT          </v>
      </c>
      <c r="AN38" s="27">
        <v>428648970601</v>
      </c>
      <c r="AO38" s="21" t="str">
        <f t="shared" si="11"/>
        <v>45</v>
      </c>
      <c r="AP38" s="20">
        <v>1</v>
      </c>
      <c r="AQ38" s="20" t="s">
        <v>65</v>
      </c>
      <c r="AR38" s="20" t="s">
        <v>70</v>
      </c>
      <c r="AS38" s="20" t="str">
        <f>VLOOKUP(G38,'Listes déroulantes'!G:N,8,FALSE)</f>
        <v>20289045644</v>
      </c>
      <c r="AT38" s="20" t="s">
        <v>78</v>
      </c>
      <c r="AU38" s="28" t="s">
        <v>509</v>
      </c>
      <c r="AV38" s="20" t="s">
        <v>79</v>
      </c>
      <c r="AW38" s="20" t="str">
        <f>VLOOKUP(G38,'Listes déroulantes'!G:J,4,FALSE)</f>
        <v xml:space="preserve">9255001   </v>
      </c>
      <c r="AX38" s="20" t="s">
        <v>73</v>
      </c>
      <c r="AY38" s="20" t="s">
        <v>81</v>
      </c>
      <c r="AZ38" s="20" t="s">
        <v>306</v>
      </c>
      <c r="BA38" s="20" t="s">
        <v>82</v>
      </c>
      <c r="BB38" s="20" t="str">
        <f t="shared" si="5"/>
        <v>0000000000025900</v>
      </c>
      <c r="BC38" s="20" t="s">
        <v>873</v>
      </c>
      <c r="BD38" s="20" t="str">
        <f>VLOOKUP(G38,'Listes déroulantes'!G:M,7,FALSE)</f>
        <v xml:space="preserve">MONEXT                  </v>
      </c>
      <c r="BE38" s="20" t="str">
        <f t="shared" si="6"/>
        <v>220621</v>
      </c>
      <c r="BF38" s="20" t="s">
        <v>63</v>
      </c>
      <c r="BG38" s="20" t="s">
        <v>884</v>
      </c>
      <c r="BH38" s="20" t="str">
        <f t="shared" si="12"/>
        <v>0000000000026000</v>
      </c>
      <c r="BI38" s="20" t="str">
        <f t="shared" si="7"/>
        <v>0000000000026000</v>
      </c>
      <c r="BJ38" s="20" t="s">
        <v>77</v>
      </c>
      <c r="BK38" s="20" t="s">
        <v>67</v>
      </c>
      <c r="BL38" s="23" t="s">
        <v>672</v>
      </c>
      <c r="BM38" s="28" t="s">
        <v>76</v>
      </c>
      <c r="BN38" s="20" t="str">
        <f t="shared" si="8"/>
        <v>000000000100</v>
      </c>
      <c r="BO38" s="20" t="s">
        <v>77</v>
      </c>
      <c r="BP38" s="20" t="s">
        <v>85</v>
      </c>
      <c r="BQ38" s="34" t="s">
        <v>457</v>
      </c>
      <c r="BR38" s="23" t="str">
        <f t="shared" si="9"/>
        <v>20210622</v>
      </c>
      <c r="BS38" s="28" t="s">
        <v>704</v>
      </c>
      <c r="BT38" s="27" t="str">
        <f t="shared" si="13"/>
        <v xml:space="preserve">00000120210621MONEXT     </v>
      </c>
      <c r="BU38" s="20" t="s">
        <v>715</v>
      </c>
      <c r="BV38" s="28" t="s">
        <v>240</v>
      </c>
    </row>
    <row r="39" spans="1:74" s="22" customFormat="1" x14ac:dyDescent="0.3">
      <c r="A39" s="46" t="s">
        <v>936</v>
      </c>
      <c r="B39" s="46" t="s">
        <v>797</v>
      </c>
      <c r="C39" s="22" t="str">
        <f t="shared" si="0"/>
        <v>CRE NON ACTIF</v>
      </c>
      <c r="D39" s="20" t="s">
        <v>609</v>
      </c>
      <c r="E39" s="94">
        <v>44369</v>
      </c>
      <c r="F39" s="20" t="s">
        <v>261</v>
      </c>
      <c r="G39" s="20" t="s">
        <v>365</v>
      </c>
      <c r="H39" s="21">
        <v>261</v>
      </c>
      <c r="I39" s="21">
        <v>1</v>
      </c>
      <c r="J39" s="81" t="s">
        <v>833</v>
      </c>
      <c r="K39" s="46" t="s">
        <v>289</v>
      </c>
      <c r="L39" s="20" t="s">
        <v>62</v>
      </c>
      <c r="M39" s="20" t="s">
        <v>63</v>
      </c>
      <c r="N39" s="20" t="str">
        <f t="shared" si="1"/>
        <v>Z1</v>
      </c>
      <c r="O39" s="20" t="s">
        <v>65</v>
      </c>
      <c r="P39" s="20" t="s">
        <v>65</v>
      </c>
      <c r="Q39" s="20" t="s">
        <v>66</v>
      </c>
      <c r="R39" s="20" t="s">
        <v>659</v>
      </c>
      <c r="S39" s="20" t="s">
        <v>67</v>
      </c>
      <c r="T39" s="28" t="s">
        <v>660</v>
      </c>
      <c r="U39" s="28" t="s">
        <v>661</v>
      </c>
      <c r="V39" s="20" t="s">
        <v>69</v>
      </c>
      <c r="W39" s="20" t="s">
        <v>65</v>
      </c>
      <c r="X39" s="20" t="s">
        <v>70</v>
      </c>
      <c r="Y39" s="31" t="s">
        <v>408</v>
      </c>
      <c r="Z39" s="23" t="str">
        <f t="shared" si="10"/>
        <v>20210621</v>
      </c>
      <c r="AA39" s="20" t="str">
        <f>VLOOKUP(G39,'Listes déroulantes'!G:I,3,FALSE)</f>
        <v xml:space="preserve">50318500100032 </v>
      </c>
      <c r="AB39" s="24" t="str">
        <f t="shared" si="2"/>
        <v>0000000000026100</v>
      </c>
      <c r="AC39" s="20" t="s">
        <v>72</v>
      </c>
      <c r="AD39" s="20" t="s">
        <v>69</v>
      </c>
      <c r="AE39" s="20" t="s">
        <v>800</v>
      </c>
      <c r="AF39" s="20" t="str">
        <f t="shared" si="3"/>
        <v>I</v>
      </c>
      <c r="AG39" s="27" t="s">
        <v>493</v>
      </c>
      <c r="AH39" s="22" t="s">
        <v>87</v>
      </c>
      <c r="AI39" s="23" t="str">
        <f t="shared" si="4"/>
        <v>20210622</v>
      </c>
      <c r="AJ39" s="20" t="str">
        <f>VLOOKUP(G39,'Listes déroulantes'!G:O,9,FALSE)</f>
        <v>260 RUE CLAUDE NICOL</v>
      </c>
      <c r="AK39" s="20" t="s">
        <v>75</v>
      </c>
      <c r="AL39" s="20" t="s">
        <v>93</v>
      </c>
      <c r="AM39" s="20" t="str">
        <f>VLOOKUP(G39,'Listes déroulantes'!G:H,2,FALSE)</f>
        <v xml:space="preserve">SAS MONEXT          </v>
      </c>
      <c r="AN39" s="27">
        <v>428648970602</v>
      </c>
      <c r="AO39" s="21" t="str">
        <f t="shared" si="11"/>
        <v>46</v>
      </c>
      <c r="AP39" s="20">
        <v>1</v>
      </c>
      <c r="AQ39" s="20" t="s">
        <v>65</v>
      </c>
      <c r="AR39" s="20" t="s">
        <v>70</v>
      </c>
      <c r="AS39" s="20" t="str">
        <f>VLOOKUP(G39,'Listes déroulantes'!G:N,8,FALSE)</f>
        <v>20289045644</v>
      </c>
      <c r="AT39" s="20" t="s">
        <v>78</v>
      </c>
      <c r="AU39" s="28" t="s">
        <v>509</v>
      </c>
      <c r="AV39" s="20" t="s">
        <v>79</v>
      </c>
      <c r="AW39" s="20" t="str">
        <f>VLOOKUP(G39,'Listes déroulantes'!G:J,4,FALSE)</f>
        <v xml:space="preserve">9255001   </v>
      </c>
      <c r="AX39" s="20" t="s">
        <v>73</v>
      </c>
      <c r="AY39" s="20" t="s">
        <v>81</v>
      </c>
      <c r="AZ39" s="20" t="s">
        <v>306</v>
      </c>
      <c r="BA39" s="20" t="s">
        <v>82</v>
      </c>
      <c r="BB39" s="20" t="str">
        <f t="shared" si="5"/>
        <v>0000000000026000</v>
      </c>
      <c r="BC39" s="20" t="s">
        <v>874</v>
      </c>
      <c r="BD39" s="20" t="str">
        <f>VLOOKUP(G39,'Listes déroulantes'!G:M,7,FALSE)</f>
        <v xml:space="preserve">MONEXT                  </v>
      </c>
      <c r="BE39" s="20" t="str">
        <f t="shared" si="6"/>
        <v>220621</v>
      </c>
      <c r="BF39" s="20" t="s">
        <v>63</v>
      </c>
      <c r="BG39" s="20" t="s">
        <v>884</v>
      </c>
      <c r="BH39" s="20" t="str">
        <f t="shared" si="12"/>
        <v>0000000000026100</v>
      </c>
      <c r="BI39" s="20" t="str">
        <f t="shared" si="7"/>
        <v>0000000000026100</v>
      </c>
      <c r="BJ39" s="20" t="s">
        <v>77</v>
      </c>
      <c r="BK39" s="20" t="s">
        <v>67</v>
      </c>
      <c r="BL39" s="23" t="s">
        <v>672</v>
      </c>
      <c r="BM39" s="28" t="s">
        <v>76</v>
      </c>
      <c r="BN39" s="20" t="str">
        <f t="shared" si="8"/>
        <v>000000000100</v>
      </c>
      <c r="BO39" s="20" t="s">
        <v>77</v>
      </c>
      <c r="BP39" s="20" t="s">
        <v>85</v>
      </c>
      <c r="BQ39" s="34" t="s">
        <v>457</v>
      </c>
      <c r="BR39" s="23" t="str">
        <f t="shared" si="9"/>
        <v>20210622</v>
      </c>
      <c r="BS39" s="28" t="s">
        <v>705</v>
      </c>
      <c r="BT39" s="27" t="str">
        <f t="shared" si="13"/>
        <v xml:space="preserve">00000120210621MONEXT     </v>
      </c>
      <c r="BU39" s="20" t="s">
        <v>715</v>
      </c>
      <c r="BV39" s="28" t="s">
        <v>240</v>
      </c>
    </row>
    <row r="40" spans="1:74" s="22" customFormat="1" x14ac:dyDescent="0.3">
      <c r="A40" s="46" t="s">
        <v>937</v>
      </c>
      <c r="B40" s="46" t="s">
        <v>797</v>
      </c>
      <c r="C40" s="22" t="str">
        <f t="shared" si="0"/>
        <v>CRE NON ACTIF</v>
      </c>
      <c r="D40" s="20" t="s">
        <v>609</v>
      </c>
      <c r="E40" s="94">
        <v>44369</v>
      </c>
      <c r="F40" s="20" t="s">
        <v>261</v>
      </c>
      <c r="G40" s="20" t="s">
        <v>365</v>
      </c>
      <c r="H40" s="21">
        <v>262</v>
      </c>
      <c r="I40" s="21">
        <v>1</v>
      </c>
      <c r="J40" s="81" t="s">
        <v>834</v>
      </c>
      <c r="K40" s="46" t="s">
        <v>290</v>
      </c>
      <c r="L40" s="20" t="s">
        <v>62</v>
      </c>
      <c r="M40" s="20" t="s">
        <v>63</v>
      </c>
      <c r="N40" s="20" t="str">
        <f t="shared" si="1"/>
        <v>Z1</v>
      </c>
      <c r="O40" s="20" t="s">
        <v>65</v>
      </c>
      <c r="P40" s="20" t="s">
        <v>65</v>
      </c>
      <c r="Q40" s="20" t="s">
        <v>66</v>
      </c>
      <c r="R40" s="20" t="s">
        <v>659</v>
      </c>
      <c r="S40" s="20" t="s">
        <v>67</v>
      </c>
      <c r="T40" s="28" t="s">
        <v>660</v>
      </c>
      <c r="U40" s="28" t="s">
        <v>661</v>
      </c>
      <c r="V40" s="20" t="s">
        <v>69</v>
      </c>
      <c r="W40" s="20" t="s">
        <v>65</v>
      </c>
      <c r="X40" s="20" t="s">
        <v>70</v>
      </c>
      <c r="Y40" s="31" t="s">
        <v>409</v>
      </c>
      <c r="Z40" s="23" t="str">
        <f t="shared" si="10"/>
        <v>20210621</v>
      </c>
      <c r="AA40" s="20" t="str">
        <f>VLOOKUP(G40,'Listes déroulantes'!G:I,3,FALSE)</f>
        <v xml:space="preserve">50318500100032 </v>
      </c>
      <c r="AB40" s="24" t="str">
        <f t="shared" si="2"/>
        <v>0000000000026200</v>
      </c>
      <c r="AC40" s="20" t="s">
        <v>72</v>
      </c>
      <c r="AD40" s="20" t="s">
        <v>69</v>
      </c>
      <c r="AE40" s="20" t="s">
        <v>800</v>
      </c>
      <c r="AF40" s="20" t="str">
        <f t="shared" si="3"/>
        <v>I</v>
      </c>
      <c r="AG40" s="27" t="s">
        <v>494</v>
      </c>
      <c r="AH40" s="22" t="s">
        <v>87</v>
      </c>
      <c r="AI40" s="23" t="str">
        <f t="shared" si="4"/>
        <v>20210622</v>
      </c>
      <c r="AJ40" s="20" t="str">
        <f>VLOOKUP(G40,'Listes déroulantes'!G:O,9,FALSE)</f>
        <v>260 RUE CLAUDE NICOL</v>
      </c>
      <c r="AK40" s="20" t="s">
        <v>75</v>
      </c>
      <c r="AL40" s="20" t="s">
        <v>93</v>
      </c>
      <c r="AM40" s="20" t="str">
        <f>VLOOKUP(G40,'Listes déroulantes'!G:H,2,FALSE)</f>
        <v xml:space="preserve">SAS MONEXT          </v>
      </c>
      <c r="AN40" s="27">
        <v>428648970603</v>
      </c>
      <c r="AO40" s="21" t="str">
        <f t="shared" si="11"/>
        <v>47</v>
      </c>
      <c r="AP40" s="20">
        <v>1</v>
      </c>
      <c r="AQ40" s="20" t="s">
        <v>65</v>
      </c>
      <c r="AR40" s="20" t="s">
        <v>70</v>
      </c>
      <c r="AS40" s="20" t="str">
        <f>VLOOKUP(G40,'Listes déroulantes'!G:N,8,FALSE)</f>
        <v>20289045644</v>
      </c>
      <c r="AT40" s="20" t="s">
        <v>78</v>
      </c>
      <c r="AU40" s="28" t="s">
        <v>509</v>
      </c>
      <c r="AV40" s="20" t="s">
        <v>79</v>
      </c>
      <c r="AW40" s="20" t="str">
        <f>VLOOKUP(G40,'Listes déroulantes'!G:J,4,FALSE)</f>
        <v xml:space="preserve">9255001   </v>
      </c>
      <c r="AX40" s="20" t="s">
        <v>73</v>
      </c>
      <c r="AY40" s="20" t="s">
        <v>81</v>
      </c>
      <c r="AZ40" s="20" t="s">
        <v>306</v>
      </c>
      <c r="BA40" s="20" t="s">
        <v>82</v>
      </c>
      <c r="BB40" s="20" t="str">
        <f t="shared" si="5"/>
        <v>0000000000026100</v>
      </c>
      <c r="BC40" s="20" t="s">
        <v>875</v>
      </c>
      <c r="BD40" s="20" t="str">
        <f>VLOOKUP(G40,'Listes déroulantes'!G:M,7,FALSE)</f>
        <v xml:space="preserve">MONEXT                  </v>
      </c>
      <c r="BE40" s="20" t="str">
        <f t="shared" si="6"/>
        <v>220621</v>
      </c>
      <c r="BF40" s="20" t="s">
        <v>63</v>
      </c>
      <c r="BG40" s="20" t="s">
        <v>884</v>
      </c>
      <c r="BH40" s="20" t="str">
        <f t="shared" si="12"/>
        <v>0000000000026200</v>
      </c>
      <c r="BI40" s="20" t="str">
        <f t="shared" si="7"/>
        <v>0000000000026200</v>
      </c>
      <c r="BJ40" s="20" t="s">
        <v>77</v>
      </c>
      <c r="BK40" s="20" t="s">
        <v>67</v>
      </c>
      <c r="BL40" s="23" t="s">
        <v>672</v>
      </c>
      <c r="BM40" s="28" t="s">
        <v>76</v>
      </c>
      <c r="BN40" s="20" t="str">
        <f t="shared" si="8"/>
        <v>000000000100</v>
      </c>
      <c r="BO40" s="20" t="s">
        <v>77</v>
      </c>
      <c r="BP40" s="20" t="s">
        <v>85</v>
      </c>
      <c r="BQ40" s="34" t="s">
        <v>457</v>
      </c>
      <c r="BR40" s="23" t="str">
        <f t="shared" si="9"/>
        <v>20210622</v>
      </c>
      <c r="BS40" s="28" t="s">
        <v>706</v>
      </c>
      <c r="BT40" s="27" t="str">
        <f t="shared" si="13"/>
        <v xml:space="preserve">00000120210621MONEXT     </v>
      </c>
      <c r="BU40" s="20" t="s">
        <v>715</v>
      </c>
      <c r="BV40" s="28" t="s">
        <v>240</v>
      </c>
    </row>
    <row r="41" spans="1:74" s="22" customFormat="1" x14ac:dyDescent="0.3">
      <c r="A41" s="46" t="s">
        <v>938</v>
      </c>
      <c r="B41" s="46" t="s">
        <v>797</v>
      </c>
      <c r="C41" s="22" t="str">
        <f t="shared" si="0"/>
        <v>CRE NON ACTIF</v>
      </c>
      <c r="D41" s="20" t="s">
        <v>609</v>
      </c>
      <c r="E41" s="94">
        <v>44369</v>
      </c>
      <c r="F41" s="20" t="s">
        <v>261</v>
      </c>
      <c r="G41" s="20" t="s">
        <v>365</v>
      </c>
      <c r="H41" s="21">
        <v>263</v>
      </c>
      <c r="I41" s="21">
        <v>1</v>
      </c>
      <c r="J41" s="81" t="s">
        <v>835</v>
      </c>
      <c r="K41" s="46" t="s">
        <v>291</v>
      </c>
      <c r="L41" s="20" t="s">
        <v>62</v>
      </c>
      <c r="M41" s="20" t="s">
        <v>63</v>
      </c>
      <c r="N41" s="20" t="str">
        <f t="shared" si="1"/>
        <v>Z1</v>
      </c>
      <c r="O41" s="20" t="s">
        <v>65</v>
      </c>
      <c r="P41" s="20" t="s">
        <v>65</v>
      </c>
      <c r="Q41" s="20" t="s">
        <v>66</v>
      </c>
      <c r="R41" s="20" t="s">
        <v>659</v>
      </c>
      <c r="S41" s="20" t="s">
        <v>67</v>
      </c>
      <c r="T41" s="28" t="s">
        <v>660</v>
      </c>
      <c r="U41" s="28" t="s">
        <v>661</v>
      </c>
      <c r="V41" s="20" t="s">
        <v>69</v>
      </c>
      <c r="W41" s="20" t="s">
        <v>65</v>
      </c>
      <c r="X41" s="20" t="s">
        <v>70</v>
      </c>
      <c r="Y41" s="31" t="s">
        <v>410</v>
      </c>
      <c r="Z41" s="23" t="str">
        <f t="shared" si="10"/>
        <v>20210621</v>
      </c>
      <c r="AA41" s="20" t="str">
        <f>VLOOKUP(G41,'Listes déroulantes'!G:I,3,FALSE)</f>
        <v xml:space="preserve">50318500100032 </v>
      </c>
      <c r="AB41" s="24" t="str">
        <f t="shared" si="2"/>
        <v>0000000000026300</v>
      </c>
      <c r="AC41" s="20" t="s">
        <v>72</v>
      </c>
      <c r="AD41" s="20" t="s">
        <v>69</v>
      </c>
      <c r="AE41" s="20" t="s">
        <v>800</v>
      </c>
      <c r="AF41" s="20" t="str">
        <f t="shared" si="3"/>
        <v>I</v>
      </c>
      <c r="AG41" s="27" t="s">
        <v>495</v>
      </c>
      <c r="AH41" s="22" t="s">
        <v>87</v>
      </c>
      <c r="AI41" s="23" t="str">
        <f t="shared" si="4"/>
        <v>20210622</v>
      </c>
      <c r="AJ41" s="20" t="str">
        <f>VLOOKUP(G41,'Listes déroulantes'!G:O,9,FALSE)</f>
        <v>260 RUE CLAUDE NICOL</v>
      </c>
      <c r="AK41" s="20" t="s">
        <v>75</v>
      </c>
      <c r="AL41" s="20" t="s">
        <v>93</v>
      </c>
      <c r="AM41" s="20" t="str">
        <f>VLOOKUP(G41,'Listes déroulantes'!G:H,2,FALSE)</f>
        <v xml:space="preserve">SAS MONEXT          </v>
      </c>
      <c r="AN41" s="27">
        <v>428648970604</v>
      </c>
      <c r="AO41" s="21" t="str">
        <f t="shared" si="11"/>
        <v>48</v>
      </c>
      <c r="AP41" s="20">
        <v>1</v>
      </c>
      <c r="AQ41" s="20" t="s">
        <v>65</v>
      </c>
      <c r="AR41" s="20" t="s">
        <v>70</v>
      </c>
      <c r="AS41" s="20" t="str">
        <f>VLOOKUP(G41,'Listes déroulantes'!G:N,8,FALSE)</f>
        <v>20289045644</v>
      </c>
      <c r="AT41" s="20" t="s">
        <v>78</v>
      </c>
      <c r="AU41" s="28" t="s">
        <v>509</v>
      </c>
      <c r="AV41" s="20" t="s">
        <v>79</v>
      </c>
      <c r="AW41" s="20" t="str">
        <f>VLOOKUP(G41,'Listes déroulantes'!G:J,4,FALSE)</f>
        <v xml:space="preserve">9255001   </v>
      </c>
      <c r="AX41" s="20" t="s">
        <v>73</v>
      </c>
      <c r="AY41" s="20" t="s">
        <v>81</v>
      </c>
      <c r="AZ41" s="20" t="s">
        <v>306</v>
      </c>
      <c r="BA41" s="20" t="s">
        <v>82</v>
      </c>
      <c r="BB41" s="20" t="str">
        <f t="shared" si="5"/>
        <v>0000000000026200</v>
      </c>
      <c r="BC41" s="20" t="s">
        <v>876</v>
      </c>
      <c r="BD41" s="20" t="str">
        <f>VLOOKUP(G41,'Listes déroulantes'!G:M,7,FALSE)</f>
        <v xml:space="preserve">MONEXT                  </v>
      </c>
      <c r="BE41" s="20" t="str">
        <f t="shared" si="6"/>
        <v>220621</v>
      </c>
      <c r="BF41" s="20" t="s">
        <v>63</v>
      </c>
      <c r="BG41" s="20" t="s">
        <v>884</v>
      </c>
      <c r="BH41" s="20" t="str">
        <f t="shared" si="12"/>
        <v>0000000000026300</v>
      </c>
      <c r="BI41" s="20" t="str">
        <f t="shared" si="7"/>
        <v>0000000000026300</v>
      </c>
      <c r="BJ41" s="20" t="s">
        <v>77</v>
      </c>
      <c r="BK41" s="20" t="s">
        <v>67</v>
      </c>
      <c r="BL41" s="23" t="s">
        <v>672</v>
      </c>
      <c r="BM41" s="28" t="s">
        <v>76</v>
      </c>
      <c r="BN41" s="20" t="str">
        <f t="shared" si="8"/>
        <v>000000000100</v>
      </c>
      <c r="BO41" s="20" t="s">
        <v>77</v>
      </c>
      <c r="BP41" s="20" t="s">
        <v>85</v>
      </c>
      <c r="BQ41" s="34" t="s">
        <v>457</v>
      </c>
      <c r="BR41" s="23" t="str">
        <f t="shared" si="9"/>
        <v>20210622</v>
      </c>
      <c r="BS41" s="28" t="s">
        <v>707</v>
      </c>
      <c r="BT41" s="27" t="str">
        <f t="shared" si="13"/>
        <v xml:space="preserve">00000120210621MONEXT     </v>
      </c>
      <c r="BU41" s="20" t="s">
        <v>715</v>
      </c>
      <c r="BV41" s="28" t="s">
        <v>240</v>
      </c>
    </row>
    <row r="42" spans="1:74" s="22" customFormat="1" x14ac:dyDescent="0.3">
      <c r="A42" s="46" t="s">
        <v>939</v>
      </c>
      <c r="B42" s="46" t="s">
        <v>797</v>
      </c>
      <c r="C42" s="22" t="str">
        <f t="shared" si="0"/>
        <v>CRE NON ACTIF</v>
      </c>
      <c r="D42" s="20" t="s">
        <v>609</v>
      </c>
      <c r="E42" s="94">
        <v>44369</v>
      </c>
      <c r="F42" s="20" t="s">
        <v>261</v>
      </c>
      <c r="G42" s="20" t="s">
        <v>365</v>
      </c>
      <c r="H42" s="21">
        <v>264</v>
      </c>
      <c r="I42" s="21">
        <v>1</v>
      </c>
      <c r="J42" s="81" t="s">
        <v>836</v>
      </c>
      <c r="K42" s="46" t="s">
        <v>292</v>
      </c>
      <c r="L42" s="20" t="s">
        <v>62</v>
      </c>
      <c r="M42" s="20" t="s">
        <v>63</v>
      </c>
      <c r="N42" s="20" t="str">
        <f t="shared" si="1"/>
        <v>Z1</v>
      </c>
      <c r="O42" s="20" t="s">
        <v>65</v>
      </c>
      <c r="P42" s="20" t="s">
        <v>65</v>
      </c>
      <c r="Q42" s="20" t="s">
        <v>66</v>
      </c>
      <c r="R42" s="20" t="s">
        <v>659</v>
      </c>
      <c r="S42" s="20" t="s">
        <v>67</v>
      </c>
      <c r="T42" s="28" t="s">
        <v>660</v>
      </c>
      <c r="U42" s="28" t="s">
        <v>661</v>
      </c>
      <c r="V42" s="20" t="s">
        <v>69</v>
      </c>
      <c r="W42" s="20" t="s">
        <v>65</v>
      </c>
      <c r="X42" s="20" t="s">
        <v>70</v>
      </c>
      <c r="Y42" s="31" t="s">
        <v>411</v>
      </c>
      <c r="Z42" s="23" t="str">
        <f t="shared" si="10"/>
        <v>20210621</v>
      </c>
      <c r="AA42" s="20" t="str">
        <f>VLOOKUP(G42,'Listes déroulantes'!G:I,3,FALSE)</f>
        <v xml:space="preserve">50318500100032 </v>
      </c>
      <c r="AB42" s="24" t="str">
        <f t="shared" si="2"/>
        <v>0000000000026400</v>
      </c>
      <c r="AC42" s="20" t="s">
        <v>72</v>
      </c>
      <c r="AD42" s="20" t="s">
        <v>69</v>
      </c>
      <c r="AE42" s="20" t="s">
        <v>800</v>
      </c>
      <c r="AF42" s="20" t="str">
        <f t="shared" si="3"/>
        <v>I</v>
      </c>
      <c r="AG42" s="27" t="s">
        <v>496</v>
      </c>
      <c r="AH42" s="22" t="s">
        <v>87</v>
      </c>
      <c r="AI42" s="23" t="str">
        <f t="shared" si="4"/>
        <v>20210622</v>
      </c>
      <c r="AJ42" s="20" t="str">
        <f>VLOOKUP(G42,'Listes déroulantes'!G:O,9,FALSE)</f>
        <v>260 RUE CLAUDE NICOL</v>
      </c>
      <c r="AK42" s="20" t="s">
        <v>75</v>
      </c>
      <c r="AL42" s="20" t="s">
        <v>93</v>
      </c>
      <c r="AM42" s="20" t="str">
        <f>VLOOKUP(G42,'Listes déroulantes'!G:H,2,FALSE)</f>
        <v xml:space="preserve">SAS MONEXT          </v>
      </c>
      <c r="AN42" s="27">
        <v>428648970605</v>
      </c>
      <c r="AO42" s="21" t="str">
        <f t="shared" si="11"/>
        <v>49</v>
      </c>
      <c r="AP42" s="20">
        <v>1</v>
      </c>
      <c r="AQ42" s="20" t="s">
        <v>65</v>
      </c>
      <c r="AR42" s="20" t="s">
        <v>70</v>
      </c>
      <c r="AS42" s="20" t="str">
        <f>VLOOKUP(G42,'Listes déroulantes'!G:N,8,FALSE)</f>
        <v>20289045644</v>
      </c>
      <c r="AT42" s="20" t="s">
        <v>78</v>
      </c>
      <c r="AU42" s="28" t="s">
        <v>509</v>
      </c>
      <c r="AV42" s="20" t="s">
        <v>79</v>
      </c>
      <c r="AW42" s="20" t="str">
        <f>VLOOKUP(G42,'Listes déroulantes'!G:J,4,FALSE)</f>
        <v xml:space="preserve">9255001   </v>
      </c>
      <c r="AX42" s="20" t="s">
        <v>73</v>
      </c>
      <c r="AY42" s="20" t="s">
        <v>81</v>
      </c>
      <c r="AZ42" s="20" t="s">
        <v>306</v>
      </c>
      <c r="BA42" s="20" t="s">
        <v>82</v>
      </c>
      <c r="BB42" s="20" t="str">
        <f t="shared" si="5"/>
        <v>0000000000026300</v>
      </c>
      <c r="BC42" s="20" t="s">
        <v>877</v>
      </c>
      <c r="BD42" s="20" t="str">
        <f>VLOOKUP(G42,'Listes déroulantes'!G:M,7,FALSE)</f>
        <v xml:space="preserve">MONEXT                  </v>
      </c>
      <c r="BE42" s="20" t="str">
        <f t="shared" si="6"/>
        <v>220621</v>
      </c>
      <c r="BF42" s="20" t="s">
        <v>63</v>
      </c>
      <c r="BG42" s="20" t="s">
        <v>884</v>
      </c>
      <c r="BH42" s="20" t="str">
        <f t="shared" si="12"/>
        <v>0000000000026400</v>
      </c>
      <c r="BI42" s="20" t="str">
        <f t="shared" si="7"/>
        <v>0000000000026400</v>
      </c>
      <c r="BJ42" s="20" t="s">
        <v>77</v>
      </c>
      <c r="BK42" s="20" t="s">
        <v>67</v>
      </c>
      <c r="BL42" s="23" t="s">
        <v>672</v>
      </c>
      <c r="BM42" s="28" t="s">
        <v>76</v>
      </c>
      <c r="BN42" s="20" t="str">
        <f t="shared" si="8"/>
        <v>000000000100</v>
      </c>
      <c r="BO42" s="20" t="s">
        <v>77</v>
      </c>
      <c r="BP42" s="20" t="s">
        <v>85</v>
      </c>
      <c r="BQ42" s="34" t="s">
        <v>457</v>
      </c>
      <c r="BR42" s="23" t="str">
        <f t="shared" si="9"/>
        <v>20210622</v>
      </c>
      <c r="BS42" s="28" t="s">
        <v>708</v>
      </c>
      <c r="BT42" s="27" t="str">
        <f t="shared" si="13"/>
        <v xml:space="preserve">00000120210621MONEXT     </v>
      </c>
      <c r="BU42" s="20" t="s">
        <v>715</v>
      </c>
      <c r="BV42" s="28" t="s">
        <v>240</v>
      </c>
    </row>
    <row r="43" spans="1:74" s="22" customFormat="1" x14ac:dyDescent="0.3">
      <c r="A43" s="46" t="s">
        <v>940</v>
      </c>
      <c r="B43" s="46" t="s">
        <v>797</v>
      </c>
      <c r="C43" s="22" t="str">
        <f t="shared" si="0"/>
        <v>CRE NON ACTIF</v>
      </c>
      <c r="D43" s="20" t="s">
        <v>609</v>
      </c>
      <c r="E43" s="94">
        <v>44369</v>
      </c>
      <c r="F43" s="20" t="s">
        <v>261</v>
      </c>
      <c r="G43" s="20" t="s">
        <v>365</v>
      </c>
      <c r="H43" s="21">
        <v>265</v>
      </c>
      <c r="I43" s="21">
        <v>1</v>
      </c>
      <c r="J43" s="81" t="s">
        <v>837</v>
      </c>
      <c r="K43" s="46" t="s">
        <v>293</v>
      </c>
      <c r="L43" s="20" t="s">
        <v>62</v>
      </c>
      <c r="M43" s="20" t="s">
        <v>63</v>
      </c>
      <c r="N43" s="20" t="str">
        <f t="shared" si="1"/>
        <v>Z1</v>
      </c>
      <c r="O43" s="20" t="s">
        <v>65</v>
      </c>
      <c r="P43" s="20" t="s">
        <v>65</v>
      </c>
      <c r="Q43" s="20" t="s">
        <v>66</v>
      </c>
      <c r="R43" s="20" t="s">
        <v>659</v>
      </c>
      <c r="S43" s="20" t="s">
        <v>67</v>
      </c>
      <c r="T43" s="28" t="s">
        <v>660</v>
      </c>
      <c r="U43" s="28" t="s">
        <v>661</v>
      </c>
      <c r="V43" s="20" t="s">
        <v>69</v>
      </c>
      <c r="W43" s="20" t="s">
        <v>65</v>
      </c>
      <c r="X43" s="20" t="s">
        <v>70</v>
      </c>
      <c r="Y43" s="31" t="s">
        <v>412</v>
      </c>
      <c r="Z43" s="23" t="str">
        <f t="shared" si="10"/>
        <v>20210621</v>
      </c>
      <c r="AA43" s="20" t="str">
        <f>VLOOKUP(G43,'Listes déroulantes'!G:I,3,FALSE)</f>
        <v xml:space="preserve">50318500100032 </v>
      </c>
      <c r="AB43" s="24" t="str">
        <f t="shared" si="2"/>
        <v>0000000000026500</v>
      </c>
      <c r="AC43" s="20" t="s">
        <v>72</v>
      </c>
      <c r="AD43" s="20" t="s">
        <v>69</v>
      </c>
      <c r="AE43" s="20" t="s">
        <v>800</v>
      </c>
      <c r="AF43" s="20" t="str">
        <f t="shared" si="3"/>
        <v>I</v>
      </c>
      <c r="AG43" s="27" t="s">
        <v>497</v>
      </c>
      <c r="AH43" s="22" t="s">
        <v>87</v>
      </c>
      <c r="AI43" s="23" t="str">
        <f t="shared" si="4"/>
        <v>20210622</v>
      </c>
      <c r="AJ43" s="20" t="str">
        <f>VLOOKUP(G43,'Listes déroulantes'!G:O,9,FALSE)</f>
        <v>260 RUE CLAUDE NICOL</v>
      </c>
      <c r="AK43" s="20" t="s">
        <v>75</v>
      </c>
      <c r="AL43" s="20" t="s">
        <v>93</v>
      </c>
      <c r="AM43" s="20" t="str">
        <f>VLOOKUP(G43,'Listes déroulantes'!G:H,2,FALSE)</f>
        <v xml:space="preserve">SAS MONEXT          </v>
      </c>
      <c r="AN43" s="27">
        <v>428648970606</v>
      </c>
      <c r="AO43" s="21" t="str">
        <f t="shared" si="11"/>
        <v>50</v>
      </c>
      <c r="AP43" s="20">
        <v>1</v>
      </c>
      <c r="AQ43" s="20" t="s">
        <v>65</v>
      </c>
      <c r="AR43" s="20" t="s">
        <v>70</v>
      </c>
      <c r="AS43" s="20" t="str">
        <f>VLOOKUP(G43,'Listes déroulantes'!G:N,8,FALSE)</f>
        <v>20289045644</v>
      </c>
      <c r="AT43" s="20" t="s">
        <v>78</v>
      </c>
      <c r="AU43" s="28" t="s">
        <v>509</v>
      </c>
      <c r="AV43" s="20" t="s">
        <v>79</v>
      </c>
      <c r="AW43" s="20" t="str">
        <f>VLOOKUP(G43,'Listes déroulantes'!G:J,4,FALSE)</f>
        <v xml:space="preserve">9255001   </v>
      </c>
      <c r="AX43" s="20" t="s">
        <v>73</v>
      </c>
      <c r="AY43" s="20" t="s">
        <v>81</v>
      </c>
      <c r="AZ43" s="20" t="s">
        <v>306</v>
      </c>
      <c r="BA43" s="20" t="s">
        <v>82</v>
      </c>
      <c r="BB43" s="20" t="str">
        <f t="shared" si="5"/>
        <v>0000000000026400</v>
      </c>
      <c r="BC43" s="20" t="s">
        <v>878</v>
      </c>
      <c r="BD43" s="20" t="str">
        <f>VLOOKUP(G43,'Listes déroulantes'!G:M,7,FALSE)</f>
        <v xml:space="preserve">MONEXT                  </v>
      </c>
      <c r="BE43" s="20" t="str">
        <f t="shared" si="6"/>
        <v>220621</v>
      </c>
      <c r="BF43" s="20" t="s">
        <v>63</v>
      </c>
      <c r="BG43" s="20" t="s">
        <v>884</v>
      </c>
      <c r="BH43" s="20" t="str">
        <f t="shared" si="12"/>
        <v>0000000000026500</v>
      </c>
      <c r="BI43" s="20" t="str">
        <f t="shared" si="7"/>
        <v>0000000000026500</v>
      </c>
      <c r="BJ43" s="20" t="s">
        <v>77</v>
      </c>
      <c r="BK43" s="20" t="s">
        <v>67</v>
      </c>
      <c r="BL43" s="23" t="s">
        <v>672</v>
      </c>
      <c r="BM43" s="28" t="s">
        <v>76</v>
      </c>
      <c r="BN43" s="20" t="str">
        <f t="shared" si="8"/>
        <v>000000000100</v>
      </c>
      <c r="BO43" s="20" t="s">
        <v>77</v>
      </c>
      <c r="BP43" s="20" t="s">
        <v>85</v>
      </c>
      <c r="BQ43" s="34" t="s">
        <v>457</v>
      </c>
      <c r="BR43" s="23" t="str">
        <f t="shared" si="9"/>
        <v>20210622</v>
      </c>
      <c r="BS43" s="28" t="s">
        <v>709</v>
      </c>
      <c r="BT43" s="27" t="str">
        <f t="shared" si="13"/>
        <v xml:space="preserve">00000120210621MONEXT     </v>
      </c>
      <c r="BU43" s="20" t="s">
        <v>715</v>
      </c>
      <c r="BV43" s="28" t="s">
        <v>240</v>
      </c>
    </row>
    <row r="44" spans="1:74" s="22" customFormat="1" x14ac:dyDescent="0.3">
      <c r="A44" s="46" t="s">
        <v>941</v>
      </c>
      <c r="B44" s="46" t="s">
        <v>797</v>
      </c>
      <c r="C44" s="22" t="str">
        <f t="shared" si="0"/>
        <v>CRE NON ACTIF</v>
      </c>
      <c r="D44" s="20" t="s">
        <v>609</v>
      </c>
      <c r="E44" s="94">
        <v>44369</v>
      </c>
      <c r="F44" s="20" t="s">
        <v>261</v>
      </c>
      <c r="G44" s="20" t="s">
        <v>365</v>
      </c>
      <c r="H44" s="21">
        <v>266</v>
      </c>
      <c r="I44" s="21">
        <v>1</v>
      </c>
      <c r="J44" s="81" t="s">
        <v>838</v>
      </c>
      <c r="K44" s="46" t="s">
        <v>294</v>
      </c>
      <c r="L44" s="20" t="s">
        <v>62</v>
      </c>
      <c r="M44" s="20" t="s">
        <v>63</v>
      </c>
      <c r="N44" s="20" t="str">
        <f t="shared" si="1"/>
        <v>Z1</v>
      </c>
      <c r="O44" s="20" t="s">
        <v>65</v>
      </c>
      <c r="P44" s="20" t="s">
        <v>65</v>
      </c>
      <c r="Q44" s="20" t="s">
        <v>66</v>
      </c>
      <c r="R44" s="20" t="s">
        <v>659</v>
      </c>
      <c r="S44" s="20" t="s">
        <v>67</v>
      </c>
      <c r="T44" s="28" t="s">
        <v>660</v>
      </c>
      <c r="U44" s="28" t="s">
        <v>661</v>
      </c>
      <c r="V44" s="20" t="s">
        <v>69</v>
      </c>
      <c r="W44" s="20" t="s">
        <v>65</v>
      </c>
      <c r="X44" s="20" t="s">
        <v>70</v>
      </c>
      <c r="Y44" s="31" t="s">
        <v>413</v>
      </c>
      <c r="Z44" s="23" t="str">
        <f t="shared" si="10"/>
        <v>20210621</v>
      </c>
      <c r="AA44" s="20" t="str">
        <f>VLOOKUP(G44,'Listes déroulantes'!G:I,3,FALSE)</f>
        <v xml:space="preserve">50318500100032 </v>
      </c>
      <c r="AB44" s="24" t="str">
        <f t="shared" si="2"/>
        <v>0000000000026600</v>
      </c>
      <c r="AC44" s="20" t="s">
        <v>72</v>
      </c>
      <c r="AD44" s="20" t="s">
        <v>69</v>
      </c>
      <c r="AE44" s="20" t="s">
        <v>800</v>
      </c>
      <c r="AF44" s="20" t="str">
        <f t="shared" si="3"/>
        <v>I</v>
      </c>
      <c r="AG44" s="27" t="s">
        <v>498</v>
      </c>
      <c r="AH44" s="22" t="s">
        <v>87</v>
      </c>
      <c r="AI44" s="23" t="str">
        <f t="shared" si="4"/>
        <v>20210622</v>
      </c>
      <c r="AJ44" s="20" t="str">
        <f>VLOOKUP(G44,'Listes déroulantes'!G:O,9,FALSE)</f>
        <v>260 RUE CLAUDE NICOL</v>
      </c>
      <c r="AK44" s="20" t="s">
        <v>75</v>
      </c>
      <c r="AL44" s="20" t="s">
        <v>93</v>
      </c>
      <c r="AM44" s="20" t="str">
        <f>VLOOKUP(G44,'Listes déroulantes'!G:H,2,FALSE)</f>
        <v xml:space="preserve">SAS MONEXT          </v>
      </c>
      <c r="AN44" s="27">
        <v>428648970607</v>
      </c>
      <c r="AO44" s="21" t="str">
        <f t="shared" si="11"/>
        <v>51</v>
      </c>
      <c r="AP44" s="20">
        <v>1</v>
      </c>
      <c r="AQ44" s="20" t="s">
        <v>65</v>
      </c>
      <c r="AR44" s="20" t="s">
        <v>70</v>
      </c>
      <c r="AS44" s="20" t="str">
        <f>VLOOKUP(G44,'Listes déroulantes'!G:N,8,FALSE)</f>
        <v>20289045644</v>
      </c>
      <c r="AT44" s="20" t="s">
        <v>78</v>
      </c>
      <c r="AU44" s="28" t="s">
        <v>509</v>
      </c>
      <c r="AV44" s="20" t="s">
        <v>79</v>
      </c>
      <c r="AW44" s="20" t="str">
        <f>VLOOKUP(G44,'Listes déroulantes'!G:J,4,FALSE)</f>
        <v xml:space="preserve">9255001   </v>
      </c>
      <c r="AX44" s="20" t="s">
        <v>73</v>
      </c>
      <c r="AY44" s="20" t="s">
        <v>81</v>
      </c>
      <c r="AZ44" s="20" t="s">
        <v>306</v>
      </c>
      <c r="BA44" s="20" t="s">
        <v>82</v>
      </c>
      <c r="BB44" s="20" t="str">
        <f t="shared" si="5"/>
        <v>0000000000026500</v>
      </c>
      <c r="BC44" s="20" t="s">
        <v>879</v>
      </c>
      <c r="BD44" s="20" t="str">
        <f>VLOOKUP(G44,'Listes déroulantes'!G:M,7,FALSE)</f>
        <v xml:space="preserve">MONEXT                  </v>
      </c>
      <c r="BE44" s="20" t="str">
        <f t="shared" si="6"/>
        <v>220621</v>
      </c>
      <c r="BF44" s="20" t="s">
        <v>63</v>
      </c>
      <c r="BG44" s="20" t="s">
        <v>884</v>
      </c>
      <c r="BH44" s="20" t="str">
        <f t="shared" si="12"/>
        <v>0000000000026600</v>
      </c>
      <c r="BI44" s="20" t="str">
        <f t="shared" si="7"/>
        <v>0000000000026600</v>
      </c>
      <c r="BJ44" s="20" t="s">
        <v>77</v>
      </c>
      <c r="BK44" s="20" t="s">
        <v>67</v>
      </c>
      <c r="BL44" s="23" t="s">
        <v>672</v>
      </c>
      <c r="BM44" s="28" t="s">
        <v>76</v>
      </c>
      <c r="BN44" s="20" t="str">
        <f t="shared" si="8"/>
        <v>000000000100</v>
      </c>
      <c r="BO44" s="20" t="s">
        <v>77</v>
      </c>
      <c r="BP44" s="20" t="s">
        <v>85</v>
      </c>
      <c r="BQ44" s="34" t="s">
        <v>457</v>
      </c>
      <c r="BR44" s="23" t="str">
        <f t="shared" si="9"/>
        <v>20210622</v>
      </c>
      <c r="BS44" s="28" t="s">
        <v>710</v>
      </c>
      <c r="BT44" s="27" t="str">
        <f t="shared" si="13"/>
        <v xml:space="preserve">00000120210621MONEXT     </v>
      </c>
      <c r="BU44" s="20" t="s">
        <v>715</v>
      </c>
      <c r="BV44" s="28" t="s">
        <v>240</v>
      </c>
    </row>
    <row r="45" spans="1:74" s="22" customFormat="1" x14ac:dyDescent="0.3">
      <c r="A45" s="46" t="s">
        <v>942</v>
      </c>
      <c r="B45" s="46" t="s">
        <v>797</v>
      </c>
      <c r="C45" s="22" t="str">
        <f t="shared" si="0"/>
        <v>CRE NON ACTIF</v>
      </c>
      <c r="D45" s="20" t="s">
        <v>609</v>
      </c>
      <c r="E45" s="94">
        <v>44369</v>
      </c>
      <c r="F45" s="20" t="s">
        <v>261</v>
      </c>
      <c r="G45" s="20" t="s">
        <v>365</v>
      </c>
      <c r="H45" s="21">
        <v>267</v>
      </c>
      <c r="I45" s="21">
        <v>1</v>
      </c>
      <c r="J45" s="81" t="s">
        <v>839</v>
      </c>
      <c r="K45" s="46" t="s">
        <v>295</v>
      </c>
      <c r="L45" s="20" t="s">
        <v>62</v>
      </c>
      <c r="M45" s="20" t="s">
        <v>63</v>
      </c>
      <c r="N45" s="20" t="str">
        <f t="shared" si="1"/>
        <v>Z1</v>
      </c>
      <c r="O45" s="20" t="s">
        <v>65</v>
      </c>
      <c r="P45" s="20" t="s">
        <v>65</v>
      </c>
      <c r="Q45" s="20" t="s">
        <v>66</v>
      </c>
      <c r="R45" s="20" t="s">
        <v>659</v>
      </c>
      <c r="S45" s="20" t="s">
        <v>67</v>
      </c>
      <c r="T45" s="28" t="s">
        <v>660</v>
      </c>
      <c r="U45" s="28" t="s">
        <v>661</v>
      </c>
      <c r="V45" s="20" t="s">
        <v>69</v>
      </c>
      <c r="W45" s="20" t="s">
        <v>65</v>
      </c>
      <c r="X45" s="20" t="s">
        <v>70</v>
      </c>
      <c r="Y45" s="31" t="s">
        <v>414</v>
      </c>
      <c r="Z45" s="23" t="str">
        <f t="shared" si="10"/>
        <v>20210621</v>
      </c>
      <c r="AA45" s="20" t="str">
        <f>VLOOKUP(G45,'Listes déroulantes'!G:I,3,FALSE)</f>
        <v xml:space="preserve">50318500100032 </v>
      </c>
      <c r="AB45" s="24" t="str">
        <f t="shared" si="2"/>
        <v>0000000000026700</v>
      </c>
      <c r="AC45" s="20" t="s">
        <v>72</v>
      </c>
      <c r="AD45" s="20" t="s">
        <v>69</v>
      </c>
      <c r="AE45" s="20" t="s">
        <v>800</v>
      </c>
      <c r="AF45" s="20" t="str">
        <f t="shared" si="3"/>
        <v>I</v>
      </c>
      <c r="AG45" s="27" t="s">
        <v>499</v>
      </c>
      <c r="AH45" s="22" t="s">
        <v>87</v>
      </c>
      <c r="AI45" s="23" t="str">
        <f t="shared" si="4"/>
        <v>20210622</v>
      </c>
      <c r="AJ45" s="20" t="str">
        <f>VLOOKUP(G45,'Listes déroulantes'!G:O,9,FALSE)</f>
        <v>260 RUE CLAUDE NICOL</v>
      </c>
      <c r="AK45" s="20" t="s">
        <v>75</v>
      </c>
      <c r="AL45" s="20" t="s">
        <v>93</v>
      </c>
      <c r="AM45" s="20" t="str">
        <f>VLOOKUP(G45,'Listes déroulantes'!G:H,2,FALSE)</f>
        <v xml:space="preserve">SAS MONEXT          </v>
      </c>
      <c r="AN45" s="27">
        <v>428648970608</v>
      </c>
      <c r="AO45" s="21" t="str">
        <f t="shared" si="11"/>
        <v>52</v>
      </c>
      <c r="AP45" s="20">
        <v>1</v>
      </c>
      <c r="AQ45" s="20" t="s">
        <v>65</v>
      </c>
      <c r="AR45" s="20" t="s">
        <v>70</v>
      </c>
      <c r="AS45" s="20" t="str">
        <f>VLOOKUP(G45,'Listes déroulantes'!G:N,8,FALSE)</f>
        <v>20289045644</v>
      </c>
      <c r="AT45" s="20" t="s">
        <v>78</v>
      </c>
      <c r="AU45" s="28" t="s">
        <v>509</v>
      </c>
      <c r="AV45" s="20" t="s">
        <v>79</v>
      </c>
      <c r="AW45" s="20" t="str">
        <f>VLOOKUP(G45,'Listes déroulantes'!G:J,4,FALSE)</f>
        <v xml:space="preserve">9255001   </v>
      </c>
      <c r="AX45" s="20" t="s">
        <v>73</v>
      </c>
      <c r="AY45" s="20" t="s">
        <v>81</v>
      </c>
      <c r="AZ45" s="20" t="s">
        <v>306</v>
      </c>
      <c r="BA45" s="20" t="s">
        <v>82</v>
      </c>
      <c r="BB45" s="20" t="str">
        <f t="shared" si="5"/>
        <v>0000000000026600</v>
      </c>
      <c r="BC45" s="20" t="s">
        <v>880</v>
      </c>
      <c r="BD45" s="20" t="str">
        <f>VLOOKUP(G45,'Listes déroulantes'!G:M,7,FALSE)</f>
        <v xml:space="preserve">MONEXT                  </v>
      </c>
      <c r="BE45" s="20" t="str">
        <f t="shared" si="6"/>
        <v>220621</v>
      </c>
      <c r="BF45" s="20" t="s">
        <v>63</v>
      </c>
      <c r="BG45" s="20" t="s">
        <v>884</v>
      </c>
      <c r="BH45" s="20" t="str">
        <f t="shared" si="12"/>
        <v>0000000000026700</v>
      </c>
      <c r="BI45" s="20" t="str">
        <f t="shared" si="7"/>
        <v>0000000000026700</v>
      </c>
      <c r="BJ45" s="20" t="s">
        <v>77</v>
      </c>
      <c r="BK45" s="20" t="s">
        <v>67</v>
      </c>
      <c r="BL45" s="23" t="s">
        <v>672</v>
      </c>
      <c r="BM45" s="28" t="s">
        <v>76</v>
      </c>
      <c r="BN45" s="20" t="str">
        <f t="shared" si="8"/>
        <v>000000000100</v>
      </c>
      <c r="BO45" s="20" t="s">
        <v>77</v>
      </c>
      <c r="BP45" s="20" t="s">
        <v>85</v>
      </c>
      <c r="BQ45" s="34" t="s">
        <v>457</v>
      </c>
      <c r="BR45" s="23" t="str">
        <f t="shared" si="9"/>
        <v>20210622</v>
      </c>
      <c r="BS45" s="28" t="s">
        <v>711</v>
      </c>
      <c r="BT45" s="27" t="str">
        <f t="shared" si="13"/>
        <v xml:space="preserve">00000120210621MONEXT     </v>
      </c>
      <c r="BU45" s="20" t="s">
        <v>715</v>
      </c>
      <c r="BV45" s="28" t="s">
        <v>240</v>
      </c>
    </row>
    <row r="46" spans="1:74" s="22" customFormat="1" x14ac:dyDescent="0.3">
      <c r="A46" s="46" t="s">
        <v>943</v>
      </c>
      <c r="B46" s="46" t="s">
        <v>797</v>
      </c>
      <c r="C46" s="22" t="str">
        <f t="shared" si="0"/>
        <v>CRE NON ACTIF</v>
      </c>
      <c r="D46" s="20" t="s">
        <v>609</v>
      </c>
      <c r="E46" s="94">
        <v>44369</v>
      </c>
      <c r="F46" s="20" t="s">
        <v>261</v>
      </c>
      <c r="G46" s="20" t="s">
        <v>365</v>
      </c>
      <c r="H46" s="21">
        <v>268</v>
      </c>
      <c r="I46" s="21">
        <v>1</v>
      </c>
      <c r="J46" s="81" t="s">
        <v>840</v>
      </c>
      <c r="K46" s="46" t="s">
        <v>296</v>
      </c>
      <c r="L46" s="20" t="s">
        <v>62</v>
      </c>
      <c r="M46" s="20" t="s">
        <v>63</v>
      </c>
      <c r="N46" s="20" t="str">
        <f t="shared" si="1"/>
        <v>Z1</v>
      </c>
      <c r="O46" s="20" t="s">
        <v>65</v>
      </c>
      <c r="P46" s="20" t="s">
        <v>65</v>
      </c>
      <c r="Q46" s="20" t="s">
        <v>66</v>
      </c>
      <c r="R46" s="20" t="s">
        <v>659</v>
      </c>
      <c r="S46" s="20" t="s">
        <v>67</v>
      </c>
      <c r="T46" s="28" t="s">
        <v>660</v>
      </c>
      <c r="U46" s="28" t="s">
        <v>661</v>
      </c>
      <c r="V46" s="20" t="s">
        <v>69</v>
      </c>
      <c r="W46" s="20" t="s">
        <v>65</v>
      </c>
      <c r="X46" s="20" t="s">
        <v>70</v>
      </c>
      <c r="Y46" s="31" t="s">
        <v>415</v>
      </c>
      <c r="Z46" s="23" t="str">
        <f t="shared" si="10"/>
        <v>20210621</v>
      </c>
      <c r="AA46" s="20" t="str">
        <f>VLOOKUP(G46,'Listes déroulantes'!G:I,3,FALSE)</f>
        <v xml:space="preserve">50318500100032 </v>
      </c>
      <c r="AB46" s="24" t="str">
        <f t="shared" si="2"/>
        <v>0000000000026800</v>
      </c>
      <c r="AC46" s="20" t="s">
        <v>72</v>
      </c>
      <c r="AD46" s="20" t="s">
        <v>69</v>
      </c>
      <c r="AE46" s="20" t="s">
        <v>800</v>
      </c>
      <c r="AF46" s="20" t="str">
        <f t="shared" si="3"/>
        <v>I</v>
      </c>
      <c r="AG46" s="27" t="s">
        <v>500</v>
      </c>
      <c r="AH46" s="22" t="s">
        <v>87</v>
      </c>
      <c r="AI46" s="23" t="str">
        <f t="shared" si="4"/>
        <v>20210622</v>
      </c>
      <c r="AJ46" s="20" t="str">
        <f>VLOOKUP(G46,'Listes déroulantes'!G:O,9,FALSE)</f>
        <v>260 RUE CLAUDE NICOL</v>
      </c>
      <c r="AK46" s="20" t="s">
        <v>75</v>
      </c>
      <c r="AL46" s="20" t="s">
        <v>93</v>
      </c>
      <c r="AM46" s="20" t="str">
        <f>VLOOKUP(G46,'Listes déroulantes'!G:H,2,FALSE)</f>
        <v xml:space="preserve">SAS MONEXT          </v>
      </c>
      <c r="AN46" s="27">
        <v>428648970609</v>
      </c>
      <c r="AO46" s="21" t="str">
        <f t="shared" si="11"/>
        <v>53</v>
      </c>
      <c r="AP46" s="20">
        <v>1</v>
      </c>
      <c r="AQ46" s="20" t="s">
        <v>65</v>
      </c>
      <c r="AR46" s="20" t="s">
        <v>70</v>
      </c>
      <c r="AS46" s="20" t="str">
        <f>VLOOKUP(G46,'Listes déroulantes'!G:N,8,FALSE)</f>
        <v>20289045644</v>
      </c>
      <c r="AT46" s="20" t="s">
        <v>78</v>
      </c>
      <c r="AU46" s="28" t="s">
        <v>509</v>
      </c>
      <c r="AV46" s="20" t="s">
        <v>79</v>
      </c>
      <c r="AW46" s="20" t="str">
        <f>VLOOKUP(G46,'Listes déroulantes'!G:J,4,FALSE)</f>
        <v xml:space="preserve">9255001   </v>
      </c>
      <c r="AX46" s="20" t="s">
        <v>73</v>
      </c>
      <c r="AY46" s="20" t="s">
        <v>81</v>
      </c>
      <c r="AZ46" s="20" t="s">
        <v>306</v>
      </c>
      <c r="BA46" s="20" t="s">
        <v>82</v>
      </c>
      <c r="BB46" s="20" t="str">
        <f t="shared" si="5"/>
        <v>0000000000026700</v>
      </c>
      <c r="BC46" s="20" t="s">
        <v>881</v>
      </c>
      <c r="BD46" s="20" t="str">
        <f>VLOOKUP(G46,'Listes déroulantes'!G:M,7,FALSE)</f>
        <v xml:space="preserve">MONEXT                  </v>
      </c>
      <c r="BE46" s="20" t="str">
        <f t="shared" si="6"/>
        <v>220621</v>
      </c>
      <c r="BF46" s="20" t="s">
        <v>63</v>
      </c>
      <c r="BG46" s="20" t="s">
        <v>884</v>
      </c>
      <c r="BH46" s="20" t="str">
        <f t="shared" si="12"/>
        <v>0000000000026800</v>
      </c>
      <c r="BI46" s="20" t="str">
        <f t="shared" si="7"/>
        <v>0000000000026800</v>
      </c>
      <c r="BJ46" s="20" t="s">
        <v>77</v>
      </c>
      <c r="BK46" s="20" t="s">
        <v>67</v>
      </c>
      <c r="BL46" s="23" t="s">
        <v>672</v>
      </c>
      <c r="BM46" s="28" t="s">
        <v>76</v>
      </c>
      <c r="BN46" s="20" t="str">
        <f t="shared" si="8"/>
        <v>000000000100</v>
      </c>
      <c r="BO46" s="20" t="s">
        <v>77</v>
      </c>
      <c r="BP46" s="20" t="s">
        <v>85</v>
      </c>
      <c r="BQ46" s="34" t="s">
        <v>457</v>
      </c>
      <c r="BR46" s="23" t="str">
        <f t="shared" si="9"/>
        <v>20210622</v>
      </c>
      <c r="BS46" s="28" t="s">
        <v>712</v>
      </c>
      <c r="BT46" s="27" t="str">
        <f t="shared" si="13"/>
        <v xml:space="preserve">00000120210621MONEXT     </v>
      </c>
      <c r="BU46" s="20" t="s">
        <v>715</v>
      </c>
      <c r="BV46" s="28" t="s">
        <v>240</v>
      </c>
    </row>
    <row r="47" spans="1:74" s="22" customFormat="1" x14ac:dyDescent="0.3">
      <c r="A47" s="46" t="s">
        <v>944</v>
      </c>
      <c r="B47" s="46" t="s">
        <v>797</v>
      </c>
      <c r="C47" s="22" t="str">
        <f t="shared" si="0"/>
        <v>CRE NON ACTIF</v>
      </c>
      <c r="D47" s="20" t="s">
        <v>609</v>
      </c>
      <c r="E47" s="94">
        <v>44369</v>
      </c>
      <c r="F47" s="20" t="s">
        <v>261</v>
      </c>
      <c r="G47" s="20" t="s">
        <v>365</v>
      </c>
      <c r="H47" s="21">
        <v>269</v>
      </c>
      <c r="I47" s="21">
        <v>1</v>
      </c>
      <c r="J47" s="81" t="s">
        <v>841</v>
      </c>
      <c r="K47" s="46" t="s">
        <v>297</v>
      </c>
      <c r="L47" s="20" t="s">
        <v>62</v>
      </c>
      <c r="M47" s="20" t="s">
        <v>63</v>
      </c>
      <c r="N47" s="20" t="str">
        <f t="shared" si="1"/>
        <v>Z1</v>
      </c>
      <c r="O47" s="20" t="s">
        <v>65</v>
      </c>
      <c r="P47" s="20" t="s">
        <v>65</v>
      </c>
      <c r="Q47" s="20" t="s">
        <v>66</v>
      </c>
      <c r="R47" s="20" t="s">
        <v>659</v>
      </c>
      <c r="S47" s="20" t="s">
        <v>67</v>
      </c>
      <c r="T47" s="28" t="s">
        <v>660</v>
      </c>
      <c r="U47" s="28" t="s">
        <v>661</v>
      </c>
      <c r="V47" s="20" t="s">
        <v>69</v>
      </c>
      <c r="W47" s="20" t="s">
        <v>65</v>
      </c>
      <c r="X47" s="20" t="s">
        <v>70</v>
      </c>
      <c r="Y47" s="31" t="s">
        <v>416</v>
      </c>
      <c r="Z47" s="23" t="str">
        <f t="shared" si="10"/>
        <v>20210621</v>
      </c>
      <c r="AA47" s="20" t="str">
        <f>VLOOKUP(G47,'Listes déroulantes'!G:I,3,FALSE)</f>
        <v xml:space="preserve">50318500100032 </v>
      </c>
      <c r="AB47" s="24" t="str">
        <f t="shared" si="2"/>
        <v>0000000000026900</v>
      </c>
      <c r="AC47" s="20" t="s">
        <v>72</v>
      </c>
      <c r="AD47" s="20" t="s">
        <v>69</v>
      </c>
      <c r="AE47" s="20" t="s">
        <v>800</v>
      </c>
      <c r="AF47" s="20" t="str">
        <f t="shared" si="3"/>
        <v>I</v>
      </c>
      <c r="AG47" s="27" t="s">
        <v>501</v>
      </c>
      <c r="AH47" s="22" t="s">
        <v>87</v>
      </c>
      <c r="AI47" s="23" t="str">
        <f t="shared" si="4"/>
        <v>20210622</v>
      </c>
      <c r="AJ47" s="20" t="str">
        <f>VLOOKUP(G47,'Listes déroulantes'!G:O,9,FALSE)</f>
        <v>260 RUE CLAUDE NICOL</v>
      </c>
      <c r="AK47" s="20" t="s">
        <v>75</v>
      </c>
      <c r="AL47" s="20" t="s">
        <v>93</v>
      </c>
      <c r="AM47" s="20" t="str">
        <f>VLOOKUP(G47,'Listes déroulantes'!G:H,2,FALSE)</f>
        <v xml:space="preserve">SAS MONEXT          </v>
      </c>
      <c r="AN47" s="27">
        <v>428648970610</v>
      </c>
      <c r="AO47" s="21" t="str">
        <f t="shared" si="11"/>
        <v>54</v>
      </c>
      <c r="AP47" s="20">
        <v>1</v>
      </c>
      <c r="AQ47" s="20" t="s">
        <v>65</v>
      </c>
      <c r="AR47" s="20" t="s">
        <v>70</v>
      </c>
      <c r="AS47" s="20" t="str">
        <f>VLOOKUP(G47,'Listes déroulantes'!G:N,8,FALSE)</f>
        <v>20289045644</v>
      </c>
      <c r="AT47" s="20" t="s">
        <v>78</v>
      </c>
      <c r="AU47" s="28" t="s">
        <v>509</v>
      </c>
      <c r="AV47" s="20" t="s">
        <v>79</v>
      </c>
      <c r="AW47" s="20" t="str">
        <f>VLOOKUP(G47,'Listes déroulantes'!G:J,4,FALSE)</f>
        <v xml:space="preserve">9255001   </v>
      </c>
      <c r="AX47" s="20" t="s">
        <v>73</v>
      </c>
      <c r="AY47" s="20" t="s">
        <v>81</v>
      </c>
      <c r="AZ47" s="20" t="s">
        <v>306</v>
      </c>
      <c r="BA47" s="20" t="s">
        <v>82</v>
      </c>
      <c r="BB47" s="20" t="str">
        <f t="shared" si="5"/>
        <v>0000000000026800</v>
      </c>
      <c r="BC47" s="20" t="s">
        <v>882</v>
      </c>
      <c r="BD47" s="20" t="str">
        <f>VLOOKUP(G47,'Listes déroulantes'!G:M,7,FALSE)</f>
        <v xml:space="preserve">MONEXT                  </v>
      </c>
      <c r="BE47" s="20" t="str">
        <f t="shared" si="6"/>
        <v>220621</v>
      </c>
      <c r="BF47" s="20" t="s">
        <v>63</v>
      </c>
      <c r="BG47" s="20" t="s">
        <v>884</v>
      </c>
      <c r="BH47" s="20" t="str">
        <f t="shared" si="12"/>
        <v>0000000000026900</v>
      </c>
      <c r="BI47" s="20" t="str">
        <f t="shared" si="7"/>
        <v>0000000000026900</v>
      </c>
      <c r="BJ47" s="20" t="s">
        <v>77</v>
      </c>
      <c r="BK47" s="20" t="s">
        <v>67</v>
      </c>
      <c r="BL47" s="23" t="s">
        <v>672</v>
      </c>
      <c r="BM47" s="28" t="s">
        <v>76</v>
      </c>
      <c r="BN47" s="20" t="str">
        <f t="shared" si="8"/>
        <v>000000000100</v>
      </c>
      <c r="BO47" s="20" t="s">
        <v>77</v>
      </c>
      <c r="BP47" s="20" t="s">
        <v>85</v>
      </c>
      <c r="BQ47" s="34" t="s">
        <v>457</v>
      </c>
      <c r="BR47" s="23" t="str">
        <f t="shared" si="9"/>
        <v>20210622</v>
      </c>
      <c r="BS47" s="28" t="s">
        <v>713</v>
      </c>
      <c r="BT47" s="27" t="str">
        <f t="shared" si="13"/>
        <v xml:space="preserve">00000120210621MONEXT     </v>
      </c>
      <c r="BU47" s="20" t="s">
        <v>715</v>
      </c>
      <c r="BV47" s="28" t="s">
        <v>240</v>
      </c>
    </row>
    <row r="48" spans="1:74" s="22" customFormat="1" x14ac:dyDescent="0.3">
      <c r="A48" s="46" t="s">
        <v>945</v>
      </c>
      <c r="B48" s="46" t="s">
        <v>797</v>
      </c>
      <c r="C48" s="22" t="str">
        <f t="shared" si="0"/>
        <v>CRE NON ACTIF</v>
      </c>
      <c r="D48" s="20" t="s">
        <v>609</v>
      </c>
      <c r="E48" s="94">
        <v>44369</v>
      </c>
      <c r="F48" s="20" t="s">
        <v>261</v>
      </c>
      <c r="G48" s="20" t="s">
        <v>365</v>
      </c>
      <c r="H48" s="21">
        <v>270</v>
      </c>
      <c r="I48" s="21">
        <v>1</v>
      </c>
      <c r="J48" s="81" t="s">
        <v>842</v>
      </c>
      <c r="K48" s="46" t="s">
        <v>298</v>
      </c>
      <c r="L48" s="20" t="s">
        <v>62</v>
      </c>
      <c r="M48" s="20" t="s">
        <v>63</v>
      </c>
      <c r="N48" s="20" t="str">
        <f t="shared" si="1"/>
        <v>Z1</v>
      </c>
      <c r="O48" s="20" t="s">
        <v>65</v>
      </c>
      <c r="P48" s="20" t="s">
        <v>65</v>
      </c>
      <c r="Q48" s="20" t="s">
        <v>66</v>
      </c>
      <c r="R48" s="20" t="s">
        <v>659</v>
      </c>
      <c r="S48" s="20" t="s">
        <v>67</v>
      </c>
      <c r="T48" s="28" t="s">
        <v>660</v>
      </c>
      <c r="U48" s="28" t="s">
        <v>661</v>
      </c>
      <c r="V48" s="20" t="s">
        <v>69</v>
      </c>
      <c r="W48" s="20" t="s">
        <v>65</v>
      </c>
      <c r="X48" s="20" t="s">
        <v>70</v>
      </c>
      <c r="Y48" s="31" t="s">
        <v>417</v>
      </c>
      <c r="Z48" s="23" t="str">
        <f t="shared" si="10"/>
        <v>20210621</v>
      </c>
      <c r="AA48" s="20" t="str">
        <f>VLOOKUP(G48,'Listes déroulantes'!G:I,3,FALSE)</f>
        <v xml:space="preserve">50318500100032 </v>
      </c>
      <c r="AB48" s="24" t="str">
        <f t="shared" si="2"/>
        <v>0000000000027000</v>
      </c>
      <c r="AC48" s="20" t="s">
        <v>72</v>
      </c>
      <c r="AD48" s="20" t="s">
        <v>69</v>
      </c>
      <c r="AE48" s="20" t="s">
        <v>800</v>
      </c>
      <c r="AF48" s="20" t="str">
        <f t="shared" si="3"/>
        <v>I</v>
      </c>
      <c r="AG48" s="27" t="s">
        <v>502</v>
      </c>
      <c r="AH48" s="22" t="s">
        <v>87</v>
      </c>
      <c r="AI48" s="23" t="str">
        <f t="shared" si="4"/>
        <v>20210622</v>
      </c>
      <c r="AJ48" s="20" t="str">
        <f>VLOOKUP(G48,'Listes déroulantes'!G:O,9,FALSE)</f>
        <v>260 RUE CLAUDE NICOL</v>
      </c>
      <c r="AK48" s="20" t="s">
        <v>75</v>
      </c>
      <c r="AL48" s="20" t="s">
        <v>93</v>
      </c>
      <c r="AM48" s="20" t="str">
        <f>VLOOKUP(G48,'Listes déroulantes'!G:H,2,FALSE)</f>
        <v xml:space="preserve">SAS MONEXT          </v>
      </c>
      <c r="AN48" s="27">
        <v>428648970611</v>
      </c>
      <c r="AO48" s="21" t="str">
        <f t="shared" si="11"/>
        <v>55</v>
      </c>
      <c r="AP48" s="20">
        <v>1</v>
      </c>
      <c r="AQ48" s="20" t="s">
        <v>65</v>
      </c>
      <c r="AR48" s="20" t="s">
        <v>70</v>
      </c>
      <c r="AS48" s="20" t="str">
        <f>VLOOKUP(G48,'Listes déroulantes'!G:N,8,FALSE)</f>
        <v>20289045644</v>
      </c>
      <c r="AT48" s="20" t="s">
        <v>78</v>
      </c>
      <c r="AU48" s="28" t="s">
        <v>509</v>
      </c>
      <c r="AV48" s="20" t="s">
        <v>79</v>
      </c>
      <c r="AW48" s="20" t="str">
        <f>VLOOKUP(G48,'Listes déroulantes'!G:J,4,FALSE)</f>
        <v xml:space="preserve">9255001   </v>
      </c>
      <c r="AX48" s="20" t="s">
        <v>73</v>
      </c>
      <c r="AY48" s="20" t="s">
        <v>81</v>
      </c>
      <c r="AZ48" s="20" t="s">
        <v>306</v>
      </c>
      <c r="BA48" s="20" t="s">
        <v>82</v>
      </c>
      <c r="BB48" s="20" t="str">
        <f t="shared" si="5"/>
        <v>0000000000026900</v>
      </c>
      <c r="BC48" s="20" t="s">
        <v>883</v>
      </c>
      <c r="BD48" s="20" t="str">
        <f>VLOOKUP(G48,'Listes déroulantes'!G:M,7,FALSE)</f>
        <v xml:space="preserve">MONEXT                  </v>
      </c>
      <c r="BE48" s="20" t="str">
        <f t="shared" si="6"/>
        <v>220621</v>
      </c>
      <c r="BF48" s="20" t="s">
        <v>63</v>
      </c>
      <c r="BG48" s="20" t="s">
        <v>884</v>
      </c>
      <c r="BH48" s="20" t="str">
        <f t="shared" si="12"/>
        <v>0000000000027000</v>
      </c>
      <c r="BI48" s="20" t="str">
        <f t="shared" si="7"/>
        <v>0000000000027000</v>
      </c>
      <c r="BJ48" s="20" t="s">
        <v>77</v>
      </c>
      <c r="BK48" s="20" t="s">
        <v>67</v>
      </c>
      <c r="BL48" s="23" t="s">
        <v>672</v>
      </c>
      <c r="BM48" s="28" t="s">
        <v>76</v>
      </c>
      <c r="BN48" s="20" t="str">
        <f t="shared" si="8"/>
        <v>000000000100</v>
      </c>
      <c r="BO48" s="20" t="s">
        <v>77</v>
      </c>
      <c r="BP48" s="20" t="s">
        <v>85</v>
      </c>
      <c r="BQ48" s="34" t="s">
        <v>457</v>
      </c>
      <c r="BR48" s="23" t="str">
        <f t="shared" si="9"/>
        <v>20210622</v>
      </c>
      <c r="BS48" s="28" t="s">
        <v>714</v>
      </c>
      <c r="BT48" s="27" t="str">
        <f t="shared" si="13"/>
        <v xml:space="preserve">00000120210621MONEXT     </v>
      </c>
      <c r="BU48" s="20" t="s">
        <v>715</v>
      </c>
      <c r="BV48" s="28" t="s">
        <v>240</v>
      </c>
    </row>
    <row r="49" spans="1:69" x14ac:dyDescent="0.3">
      <c r="A49" s="8"/>
      <c r="B49" s="8"/>
      <c r="F49" s="4"/>
      <c r="G49" s="4"/>
      <c r="H49" s="18"/>
      <c r="I49" s="18"/>
      <c r="J49" s="83"/>
      <c r="K49" s="8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14"/>
      <c r="AA49" s="5"/>
      <c r="AD49" s="5"/>
      <c r="AE49" s="5"/>
      <c r="AI49" s="14"/>
      <c r="AJ49" s="5"/>
      <c r="AK49" s="5"/>
      <c r="AM49" s="5"/>
      <c r="AP49" s="5"/>
      <c r="AQ49" s="5"/>
      <c r="AR49" s="5"/>
      <c r="AU49" s="5"/>
      <c r="AV49" s="5"/>
      <c r="AX49" s="5"/>
      <c r="AY49" s="5"/>
      <c r="BA49" s="5"/>
      <c r="BF49" s="5"/>
      <c r="BQ49" s="14"/>
    </row>
    <row r="50" spans="1:69" x14ac:dyDescent="0.3">
      <c r="A50" s="8"/>
      <c r="B50" s="8"/>
      <c r="F50" s="4"/>
      <c r="G50" s="4"/>
      <c r="H50" s="18"/>
      <c r="I50" s="18"/>
      <c r="J50" s="83"/>
      <c r="K50" s="8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14"/>
      <c r="AA50" s="5"/>
      <c r="AD50" s="5"/>
      <c r="AE50" s="5"/>
      <c r="AI50" s="14"/>
      <c r="AJ50" s="5"/>
      <c r="AK50" s="5"/>
      <c r="AM50" s="5"/>
      <c r="AP50" s="5"/>
      <c r="AQ50" s="5"/>
      <c r="AR50" s="5"/>
      <c r="AU50" s="5"/>
      <c r="AV50" s="5"/>
      <c r="AX50" s="5"/>
      <c r="AY50" s="5"/>
      <c r="BA50" s="5"/>
      <c r="BF50" s="5"/>
      <c r="BQ50" s="14"/>
    </row>
    <row r="51" spans="1:69" x14ac:dyDescent="0.3">
      <c r="A51" s="8"/>
      <c r="B51" s="8"/>
      <c r="F51" s="4"/>
      <c r="G51" s="4"/>
      <c r="H51" s="18"/>
      <c r="I51" s="18"/>
      <c r="J51" s="83"/>
      <c r="K51" s="8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14"/>
      <c r="AA51" s="5"/>
      <c r="AD51" s="5"/>
      <c r="AE51" s="5"/>
      <c r="AI51" s="14"/>
      <c r="AJ51" s="5"/>
      <c r="AK51" s="5"/>
      <c r="AM51" s="5"/>
      <c r="AP51" s="5"/>
      <c r="AQ51" s="5"/>
      <c r="AR51" s="5"/>
      <c r="AU51" s="5"/>
      <c r="AV51" s="5"/>
      <c r="AX51" s="5"/>
      <c r="AY51" s="5"/>
      <c r="BA51" s="5"/>
      <c r="BF51" s="5"/>
      <c r="BQ51" s="14"/>
    </row>
    <row r="52" spans="1:69" x14ac:dyDescent="0.3">
      <c r="A52" s="8"/>
      <c r="B52" s="8"/>
      <c r="F52" s="4"/>
      <c r="G52" s="4"/>
      <c r="H52" s="18"/>
      <c r="I52" s="18"/>
      <c r="J52" s="83"/>
      <c r="K52" s="8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14"/>
      <c r="AA52" s="5"/>
      <c r="AD52" s="5"/>
      <c r="AE52" s="5"/>
      <c r="AI52" s="14"/>
      <c r="AJ52" s="5"/>
      <c r="AK52" s="5"/>
      <c r="AM52" s="5"/>
      <c r="AP52" s="5"/>
      <c r="AQ52" s="5"/>
      <c r="AR52" s="5"/>
      <c r="AU52" s="5"/>
      <c r="AV52" s="5"/>
      <c r="AX52" s="5"/>
      <c r="AY52" s="5"/>
      <c r="BA52" s="5"/>
      <c r="BF52" s="5"/>
      <c r="BQ52" s="14"/>
    </row>
    <row r="53" spans="1:69" x14ac:dyDescent="0.3">
      <c r="A53" s="8"/>
      <c r="B53" s="8"/>
      <c r="F53" s="4"/>
      <c r="G53" s="4"/>
      <c r="H53" s="18"/>
      <c r="I53" s="18"/>
      <c r="J53" s="83"/>
      <c r="K53" s="8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14"/>
      <c r="AA53" s="5"/>
      <c r="AD53" s="5"/>
      <c r="AE53" s="5"/>
      <c r="AI53" s="14"/>
      <c r="AJ53" s="5"/>
      <c r="AK53" s="5"/>
      <c r="AM53" s="5"/>
      <c r="AP53" s="5"/>
      <c r="AQ53" s="5"/>
      <c r="AR53" s="5"/>
      <c r="AU53" s="5"/>
      <c r="AV53" s="5"/>
      <c r="AX53" s="5"/>
      <c r="AY53" s="5"/>
      <c r="BA53" s="5"/>
      <c r="BF53" s="5"/>
      <c r="BQ53" s="14"/>
    </row>
    <row r="54" spans="1:69" x14ac:dyDescent="0.3">
      <c r="A54" s="8"/>
      <c r="B54" s="8"/>
      <c r="F54" s="4"/>
      <c r="G54" s="4"/>
      <c r="H54" s="18"/>
      <c r="I54" s="18"/>
      <c r="J54" s="83"/>
      <c r="K54" s="8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14"/>
      <c r="AA54" s="5"/>
      <c r="AD54" s="5"/>
      <c r="AE54" s="5"/>
      <c r="AI54" s="14"/>
      <c r="AJ54" s="5"/>
      <c r="AK54" s="5"/>
      <c r="AM54" s="5"/>
      <c r="AP54" s="5"/>
      <c r="AQ54" s="5"/>
      <c r="AR54" s="5"/>
      <c r="AU54" s="5"/>
      <c r="AV54" s="5"/>
      <c r="AX54" s="5"/>
      <c r="AY54" s="5"/>
      <c r="BA54" s="5"/>
      <c r="BF54" s="5"/>
      <c r="BQ54" s="14"/>
    </row>
    <row r="55" spans="1:69" x14ac:dyDescent="0.3">
      <c r="A55" s="8"/>
      <c r="B55" s="8"/>
      <c r="F55" s="4"/>
      <c r="G55" s="4"/>
      <c r="H55" s="18"/>
      <c r="I55" s="18"/>
      <c r="J55" s="83"/>
      <c r="K55" s="8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14"/>
      <c r="AA55" s="5"/>
      <c r="AD55" s="5"/>
      <c r="AE55" s="5"/>
      <c r="AI55" s="14"/>
      <c r="AJ55" s="5"/>
      <c r="AK55" s="5"/>
      <c r="AM55" s="5"/>
      <c r="AP55" s="5"/>
      <c r="AQ55" s="5"/>
      <c r="AR55" s="5"/>
      <c r="AU55" s="5"/>
      <c r="AV55" s="5"/>
      <c r="AX55" s="5"/>
      <c r="AY55" s="5"/>
      <c r="BA55" s="5"/>
      <c r="BF55" s="5"/>
      <c r="BQ55" s="14"/>
    </row>
    <row r="56" spans="1:69" x14ac:dyDescent="0.3">
      <c r="A56" s="8"/>
      <c r="B56" s="8"/>
      <c r="F56" s="4"/>
      <c r="G56" s="4"/>
      <c r="H56" s="18"/>
      <c r="I56" s="18"/>
      <c r="J56" s="83"/>
      <c r="K56" s="8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14"/>
      <c r="AA56" s="5"/>
      <c r="AD56" s="5"/>
      <c r="AE56" s="5"/>
      <c r="AI56" s="14"/>
      <c r="AJ56" s="5"/>
      <c r="AK56" s="5"/>
      <c r="AM56" s="5"/>
      <c r="AP56" s="5"/>
      <c r="AQ56" s="5"/>
      <c r="AR56" s="5"/>
      <c r="AU56" s="5"/>
      <c r="AV56" s="5"/>
      <c r="AX56" s="5"/>
      <c r="AY56" s="5"/>
      <c r="BA56" s="5"/>
      <c r="BF56" s="5"/>
      <c r="BQ56" s="14"/>
    </row>
    <row r="57" spans="1:69" x14ac:dyDescent="0.3">
      <c r="A57" s="8"/>
      <c r="B57" s="8"/>
      <c r="F57" s="4"/>
      <c r="G57" s="4"/>
      <c r="H57" s="18"/>
      <c r="I57" s="18"/>
      <c r="J57" s="83"/>
      <c r="K57" s="8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14"/>
      <c r="AA57" s="5"/>
      <c r="AD57" s="5"/>
      <c r="AE57" s="5"/>
      <c r="AI57" s="14"/>
      <c r="AJ57" s="5"/>
      <c r="AK57" s="5"/>
      <c r="AM57" s="5"/>
      <c r="AP57" s="5"/>
      <c r="AQ57" s="5"/>
      <c r="AR57" s="5"/>
      <c r="AU57" s="5"/>
      <c r="AV57" s="5"/>
      <c r="AX57" s="5"/>
      <c r="AY57" s="5"/>
      <c r="BA57" s="5"/>
      <c r="BF57" s="5"/>
      <c r="BQ57" s="14"/>
    </row>
    <row r="58" spans="1:69" x14ac:dyDescent="0.3">
      <c r="A58" s="8"/>
      <c r="B58" s="8"/>
      <c r="F58" s="4"/>
      <c r="G58" s="4"/>
      <c r="H58" s="18"/>
      <c r="I58" s="18"/>
      <c r="J58" s="83"/>
      <c r="K58" s="8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14"/>
      <c r="AA58" s="5"/>
      <c r="AD58" s="5"/>
      <c r="AE58" s="5"/>
      <c r="AI58" s="14"/>
      <c r="AJ58" s="5"/>
      <c r="AK58" s="5"/>
      <c r="AM58" s="5"/>
      <c r="AP58" s="5"/>
      <c r="AQ58" s="5"/>
      <c r="AR58" s="5"/>
      <c r="AU58" s="5"/>
      <c r="AV58" s="5"/>
      <c r="AX58" s="5"/>
      <c r="AY58" s="5"/>
      <c r="BA58" s="5"/>
      <c r="BF58" s="5"/>
      <c r="BQ58" s="14"/>
    </row>
    <row r="59" spans="1:69" x14ac:dyDescent="0.3">
      <c r="A59" s="8"/>
      <c r="B59" s="8"/>
      <c r="F59" s="4"/>
      <c r="G59" s="4"/>
      <c r="H59" s="18"/>
      <c r="I59" s="18"/>
      <c r="J59" s="83"/>
      <c r="K59" s="8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14"/>
      <c r="AA59" s="5"/>
      <c r="AD59" s="5"/>
      <c r="AE59" s="5"/>
      <c r="AI59" s="14"/>
      <c r="AJ59" s="5"/>
      <c r="AK59" s="5"/>
      <c r="AM59" s="5"/>
      <c r="AP59" s="5"/>
      <c r="AQ59" s="5"/>
      <c r="AR59" s="5"/>
      <c r="AU59" s="5"/>
      <c r="AV59" s="5"/>
      <c r="AX59" s="5"/>
      <c r="AY59" s="5"/>
      <c r="BA59" s="5"/>
      <c r="BF59" s="5"/>
      <c r="BQ59" s="14"/>
    </row>
    <row r="60" spans="1:69" x14ac:dyDescent="0.3">
      <c r="A60" s="8"/>
      <c r="B60" s="8"/>
      <c r="F60" s="4"/>
      <c r="G60" s="4"/>
      <c r="H60" s="18"/>
      <c r="I60" s="18"/>
      <c r="J60" s="83"/>
      <c r="K60" s="8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14"/>
      <c r="AA60" s="5"/>
      <c r="AD60" s="5"/>
      <c r="AE60" s="5"/>
      <c r="AI60" s="14"/>
      <c r="AJ60" s="5"/>
      <c r="AK60" s="5"/>
      <c r="AM60" s="5"/>
      <c r="AP60" s="5"/>
      <c r="AQ60" s="5"/>
      <c r="AR60" s="5"/>
      <c r="AU60" s="5"/>
      <c r="AV60" s="5"/>
      <c r="AX60" s="5"/>
      <c r="AY60" s="5"/>
      <c r="BA60" s="5"/>
      <c r="BF60" s="5"/>
      <c r="BQ60" s="14"/>
    </row>
    <row r="61" spans="1:69" x14ac:dyDescent="0.3">
      <c r="A61" s="8"/>
      <c r="B61" s="8"/>
      <c r="F61" s="4"/>
      <c r="G61" s="4"/>
      <c r="H61" s="18"/>
      <c r="I61" s="18"/>
      <c r="J61" s="83"/>
      <c r="K61" s="8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14"/>
      <c r="AA61" s="5"/>
      <c r="AD61" s="5"/>
      <c r="AE61" s="5"/>
      <c r="AI61" s="14"/>
      <c r="AJ61" s="5"/>
      <c r="AK61" s="5"/>
      <c r="AM61" s="5"/>
      <c r="AP61" s="5"/>
      <c r="AQ61" s="5"/>
      <c r="AR61" s="5"/>
      <c r="AU61" s="5"/>
      <c r="AV61" s="5"/>
      <c r="AX61" s="5"/>
      <c r="AY61" s="5"/>
      <c r="BA61" s="5"/>
      <c r="BF61" s="5"/>
      <c r="BQ61" s="14"/>
    </row>
    <row r="62" spans="1:69" x14ac:dyDescent="0.3">
      <c r="A62" s="8"/>
      <c r="B62" s="8"/>
      <c r="F62" s="4"/>
      <c r="G62" s="4"/>
      <c r="H62" s="18"/>
      <c r="I62" s="18"/>
      <c r="J62" s="83"/>
      <c r="K62" s="8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14"/>
      <c r="AA62" s="5"/>
      <c r="AD62" s="5"/>
      <c r="AE62" s="5"/>
      <c r="AI62" s="14"/>
      <c r="AJ62" s="5"/>
      <c r="AK62" s="5"/>
      <c r="AM62" s="5"/>
      <c r="AP62" s="5"/>
      <c r="AQ62" s="5"/>
      <c r="AR62" s="5"/>
      <c r="AU62" s="5"/>
      <c r="AV62" s="5"/>
      <c r="AX62" s="5"/>
      <c r="AY62" s="5"/>
      <c r="BA62" s="5"/>
      <c r="BF62" s="5"/>
      <c r="BQ62" s="14"/>
    </row>
    <row r="63" spans="1:69" x14ac:dyDescent="0.3">
      <c r="A63" s="8"/>
      <c r="B63" s="8"/>
      <c r="F63" s="4"/>
      <c r="G63" s="4"/>
      <c r="H63" s="18"/>
      <c r="I63" s="18"/>
      <c r="J63" s="83"/>
      <c r="K63" s="8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14"/>
      <c r="AA63" s="5"/>
      <c r="AD63" s="5"/>
      <c r="AE63" s="5"/>
      <c r="AI63" s="14"/>
      <c r="AJ63" s="5"/>
      <c r="AK63" s="5"/>
      <c r="AM63" s="5"/>
      <c r="AP63" s="5"/>
      <c r="AQ63" s="5"/>
      <c r="AR63" s="5"/>
      <c r="AU63" s="5"/>
      <c r="AV63" s="5"/>
      <c r="AX63" s="5"/>
      <c r="AY63" s="5"/>
      <c r="BA63" s="5"/>
      <c r="BF63" s="5"/>
      <c r="BQ63" s="14"/>
    </row>
    <row r="64" spans="1:69" x14ac:dyDescent="0.3">
      <c r="A64" s="8"/>
      <c r="B64" s="8"/>
      <c r="F64" s="4"/>
      <c r="G64" s="4"/>
      <c r="H64" s="18"/>
      <c r="I64" s="18"/>
      <c r="J64" s="83"/>
      <c r="K64" s="8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14"/>
      <c r="AA64" s="5"/>
      <c r="AD64" s="5"/>
      <c r="AE64" s="5"/>
      <c r="AI64" s="14"/>
      <c r="AJ64" s="5"/>
      <c r="AK64" s="5"/>
      <c r="AM64" s="5"/>
      <c r="AP64" s="5"/>
      <c r="AQ64" s="5"/>
      <c r="AR64" s="5"/>
      <c r="AU64" s="5"/>
      <c r="AV64" s="5"/>
      <c r="AX64" s="5"/>
      <c r="AY64" s="5"/>
      <c r="BA64" s="5"/>
      <c r="BF64" s="5"/>
      <c r="BQ64" s="14"/>
    </row>
    <row r="65" spans="1:69" x14ac:dyDescent="0.3">
      <c r="A65" s="8"/>
      <c r="B65" s="8"/>
      <c r="F65" s="4"/>
      <c r="G65" s="4"/>
      <c r="H65" s="18"/>
      <c r="I65" s="18"/>
      <c r="J65" s="83"/>
      <c r="K65" s="8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14"/>
      <c r="AA65" s="5"/>
      <c r="AD65" s="5"/>
      <c r="AE65" s="5"/>
      <c r="AI65" s="14"/>
      <c r="AJ65" s="5"/>
      <c r="AK65" s="5"/>
      <c r="AM65" s="5"/>
      <c r="AP65" s="5"/>
      <c r="AQ65" s="5"/>
      <c r="AR65" s="5"/>
      <c r="AU65" s="5"/>
      <c r="AV65" s="5"/>
      <c r="AX65" s="5"/>
      <c r="AY65" s="5"/>
      <c r="BA65" s="5"/>
      <c r="BF65" s="5"/>
      <c r="BQ65" s="14"/>
    </row>
    <row r="66" spans="1:69" x14ac:dyDescent="0.3">
      <c r="A66" s="8"/>
      <c r="B66" s="8"/>
      <c r="F66" s="4"/>
      <c r="G66" s="4"/>
      <c r="H66" s="18"/>
      <c r="I66" s="18"/>
      <c r="J66" s="83"/>
      <c r="K66" s="8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14"/>
      <c r="AA66" s="5"/>
      <c r="AD66" s="5"/>
      <c r="AE66" s="5"/>
      <c r="AI66" s="14"/>
      <c r="AJ66" s="5"/>
      <c r="AK66" s="5"/>
      <c r="AM66" s="5"/>
      <c r="AP66" s="5"/>
      <c r="AQ66" s="5"/>
      <c r="AR66" s="5"/>
      <c r="AU66" s="5"/>
      <c r="AV66" s="5"/>
      <c r="AX66" s="5"/>
      <c r="AY66" s="5"/>
      <c r="BA66" s="5"/>
      <c r="BF66" s="5"/>
      <c r="BQ66" s="14"/>
    </row>
    <row r="67" spans="1:69" x14ac:dyDescent="0.3">
      <c r="A67" s="8"/>
      <c r="B67" s="8"/>
      <c r="F67" s="4"/>
      <c r="G67" s="4"/>
      <c r="H67" s="18"/>
      <c r="I67" s="18"/>
      <c r="J67" s="83"/>
      <c r="K67" s="8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14"/>
      <c r="AA67" s="5"/>
      <c r="AD67" s="5"/>
      <c r="AE67" s="5"/>
      <c r="AI67" s="14"/>
      <c r="AJ67" s="5"/>
      <c r="AK67" s="5"/>
      <c r="AM67" s="5"/>
      <c r="AP67" s="5"/>
      <c r="AQ67" s="5"/>
      <c r="AR67" s="5"/>
      <c r="AU67" s="5"/>
      <c r="AV67" s="5"/>
      <c r="AX67" s="5"/>
      <c r="AY67" s="5"/>
      <c r="BA67" s="5"/>
      <c r="BF67" s="5"/>
      <c r="BQ67" s="14"/>
    </row>
    <row r="68" spans="1:69" x14ac:dyDescent="0.3">
      <c r="A68" s="8"/>
      <c r="B68" s="8"/>
      <c r="F68" s="4"/>
      <c r="G68" s="4"/>
      <c r="H68" s="18"/>
      <c r="I68" s="18"/>
      <c r="J68" s="83"/>
      <c r="K68" s="8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14"/>
      <c r="AA68" s="5"/>
      <c r="AD68" s="5"/>
      <c r="AE68" s="5"/>
      <c r="AI68" s="14"/>
      <c r="AJ68" s="5"/>
      <c r="AK68" s="5"/>
      <c r="AM68" s="5"/>
      <c r="AP68" s="5"/>
      <c r="AQ68" s="5"/>
      <c r="AR68" s="5"/>
      <c r="AU68" s="5"/>
      <c r="AV68" s="5"/>
      <c r="AX68" s="5"/>
      <c r="AY68" s="5"/>
      <c r="BA68" s="5"/>
      <c r="BF68" s="5"/>
      <c r="BQ68" s="14"/>
    </row>
    <row r="69" spans="1:69" x14ac:dyDescent="0.3">
      <c r="A69" s="8"/>
      <c r="B69" s="8"/>
      <c r="F69" s="4"/>
      <c r="G69" s="4"/>
      <c r="H69" s="18"/>
      <c r="I69" s="18"/>
      <c r="J69" s="83"/>
      <c r="K69" s="8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14"/>
      <c r="AA69" s="5"/>
      <c r="AD69" s="5"/>
      <c r="AE69" s="5"/>
      <c r="AI69" s="14"/>
      <c r="AJ69" s="5"/>
      <c r="AK69" s="5"/>
      <c r="AM69" s="5"/>
      <c r="AP69" s="5"/>
      <c r="AQ69" s="5"/>
      <c r="AR69" s="5"/>
      <c r="AU69" s="5"/>
      <c r="AV69" s="5"/>
      <c r="AX69" s="5"/>
      <c r="AY69" s="5"/>
      <c r="BA69" s="5"/>
      <c r="BF69" s="5"/>
      <c r="BQ69" s="14"/>
    </row>
    <row r="70" spans="1:69" x14ac:dyDescent="0.3">
      <c r="A70" s="8"/>
      <c r="B70" s="8"/>
      <c r="F70" s="4"/>
      <c r="G70" s="4"/>
      <c r="H70" s="18"/>
      <c r="I70" s="18"/>
      <c r="J70" s="83"/>
      <c r="K70" s="8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14"/>
      <c r="AA70" s="5"/>
      <c r="AD70" s="5"/>
      <c r="AE70" s="5"/>
      <c r="AI70" s="14"/>
      <c r="AJ70" s="5"/>
      <c r="AK70" s="5"/>
      <c r="AM70" s="5"/>
      <c r="AP70" s="5"/>
      <c r="AQ70" s="5"/>
      <c r="AR70" s="5"/>
      <c r="AU70" s="5"/>
      <c r="AV70" s="5"/>
      <c r="AX70" s="5"/>
      <c r="AY70" s="5"/>
      <c r="BA70" s="5"/>
      <c r="BF70" s="5"/>
      <c r="BQ70" s="14"/>
    </row>
    <row r="71" spans="1:69" x14ac:dyDescent="0.3">
      <c r="A71" s="8"/>
      <c r="B71" s="8"/>
      <c r="D71" s="4"/>
      <c r="F71" s="4"/>
      <c r="G71" s="4"/>
      <c r="H71" s="18"/>
      <c r="I71" s="18"/>
      <c r="J71" s="83"/>
      <c r="K71" s="8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14"/>
      <c r="AA71" s="5"/>
      <c r="AD71" s="5"/>
      <c r="AE71" s="5"/>
      <c r="AI71" s="14"/>
      <c r="AJ71" s="5"/>
      <c r="AK71" s="5"/>
      <c r="AM71" s="5"/>
      <c r="AP71" s="5"/>
      <c r="AQ71" s="5"/>
      <c r="AR71" s="5"/>
      <c r="AU71" s="5"/>
      <c r="AV71" s="5"/>
      <c r="AX71" s="5"/>
      <c r="AY71" s="5"/>
      <c r="BA71" s="5"/>
      <c r="BF71" s="5"/>
      <c r="BQ71" s="14"/>
    </row>
    <row r="72" spans="1:69" x14ac:dyDescent="0.3">
      <c r="A72" s="8"/>
      <c r="B72" s="8"/>
      <c r="D72" s="4"/>
      <c r="F72" s="4"/>
      <c r="G72" s="4"/>
      <c r="H72" s="18"/>
      <c r="I72" s="18"/>
      <c r="J72" s="83"/>
      <c r="K72" s="8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14"/>
      <c r="AA72" s="5"/>
      <c r="AD72" s="5"/>
      <c r="AE72" s="5"/>
      <c r="AI72" s="14"/>
      <c r="AJ72" s="5"/>
      <c r="AK72" s="5"/>
      <c r="AM72" s="5"/>
      <c r="AP72" s="5"/>
      <c r="AQ72" s="5"/>
      <c r="AR72" s="5"/>
      <c r="AU72" s="5"/>
      <c r="AV72" s="5"/>
      <c r="AX72" s="5"/>
      <c r="AY72" s="5"/>
      <c r="BA72" s="5"/>
      <c r="BF72" s="5"/>
      <c r="BQ72" s="14"/>
    </row>
    <row r="73" spans="1:69" x14ac:dyDescent="0.3">
      <c r="A73" s="8"/>
      <c r="B73" s="8"/>
      <c r="D73" s="4"/>
      <c r="F73" s="4"/>
      <c r="G73" s="4"/>
      <c r="H73" s="18"/>
      <c r="I73" s="18"/>
      <c r="J73" s="83"/>
      <c r="K73" s="8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14"/>
      <c r="AA73" s="5"/>
      <c r="AD73" s="5"/>
      <c r="AE73" s="5"/>
      <c r="AI73" s="14"/>
      <c r="AJ73" s="5"/>
      <c r="AK73" s="5"/>
      <c r="AM73" s="5"/>
      <c r="AP73" s="5"/>
      <c r="AQ73" s="5"/>
      <c r="AR73" s="5"/>
      <c r="AU73" s="5"/>
      <c r="AV73" s="5"/>
      <c r="AX73" s="5"/>
      <c r="AY73" s="5"/>
      <c r="BA73" s="5"/>
      <c r="BF73" s="5"/>
      <c r="BQ73" s="14"/>
    </row>
    <row r="74" spans="1:69" x14ac:dyDescent="0.3">
      <c r="A74" s="8"/>
      <c r="B74" s="8"/>
      <c r="D74" s="4"/>
      <c r="F74" s="4"/>
      <c r="G74" s="4"/>
      <c r="H74" s="18"/>
      <c r="I74" s="18"/>
      <c r="J74" s="83"/>
      <c r="K74" s="8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14"/>
      <c r="AA74" s="5"/>
      <c r="AD74" s="5"/>
      <c r="AE74" s="5"/>
      <c r="AI74" s="14"/>
      <c r="AJ74" s="5"/>
      <c r="AK74" s="5"/>
      <c r="AM74" s="5"/>
      <c r="AP74" s="5"/>
      <c r="AQ74" s="5"/>
      <c r="AR74" s="5"/>
      <c r="AU74" s="5"/>
      <c r="AV74" s="5"/>
      <c r="AX74" s="5"/>
      <c r="AY74" s="5"/>
      <c r="BA74" s="5"/>
      <c r="BF74" s="5"/>
      <c r="BQ74" s="14"/>
    </row>
    <row r="75" spans="1:69" x14ac:dyDescent="0.3">
      <c r="A75" s="8"/>
      <c r="B75" s="8"/>
      <c r="D75" s="4"/>
      <c r="F75" s="4"/>
      <c r="G75" s="4"/>
      <c r="H75" s="18"/>
      <c r="I75" s="18"/>
      <c r="J75" s="83"/>
      <c r="K75" s="8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14"/>
      <c r="AA75" s="5"/>
      <c r="AD75" s="5"/>
      <c r="AE75" s="5"/>
      <c r="AI75" s="14"/>
      <c r="AJ75" s="5"/>
      <c r="AK75" s="5"/>
      <c r="AM75" s="5"/>
      <c r="AP75" s="5"/>
      <c r="AQ75" s="5"/>
      <c r="AR75" s="5"/>
      <c r="AU75" s="5"/>
      <c r="AV75" s="5"/>
      <c r="AX75" s="5"/>
      <c r="AY75" s="5"/>
      <c r="BA75" s="5"/>
      <c r="BF75" s="5"/>
      <c r="BQ75" s="14"/>
    </row>
    <row r="76" spans="1:69" x14ac:dyDescent="0.3">
      <c r="A76" s="8"/>
      <c r="B76" s="8"/>
      <c r="D76" s="4"/>
      <c r="F76" s="4"/>
      <c r="G76" s="4"/>
      <c r="H76" s="18"/>
      <c r="I76" s="18"/>
      <c r="J76" s="83"/>
      <c r="K76" s="8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14"/>
      <c r="AA76" s="5"/>
      <c r="AD76" s="5"/>
      <c r="AE76" s="5"/>
      <c r="AI76" s="14"/>
      <c r="AJ76" s="5"/>
      <c r="AK76" s="5"/>
      <c r="AM76" s="5"/>
      <c r="AP76" s="5"/>
      <c r="AQ76" s="5"/>
      <c r="AR76" s="5"/>
      <c r="AU76" s="5"/>
      <c r="AV76" s="5"/>
      <c r="AX76" s="5"/>
      <c r="AY76" s="5"/>
      <c r="BA76" s="5"/>
      <c r="BF76" s="5"/>
      <c r="BQ76" s="14"/>
    </row>
    <row r="77" spans="1:69" x14ac:dyDescent="0.3">
      <c r="A77" s="8"/>
      <c r="B77" s="8"/>
      <c r="D77" s="4"/>
      <c r="F77" s="4"/>
      <c r="G77" s="4"/>
      <c r="H77" s="18"/>
      <c r="I77" s="18"/>
      <c r="J77" s="83"/>
      <c r="K77" s="8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14"/>
      <c r="AA77" s="5"/>
      <c r="AD77" s="5"/>
      <c r="AE77" s="5"/>
      <c r="AI77" s="14"/>
      <c r="AJ77" s="5"/>
      <c r="AK77" s="5"/>
      <c r="AM77" s="5"/>
      <c r="AP77" s="5"/>
      <c r="AQ77" s="5"/>
      <c r="AR77" s="5"/>
      <c r="AU77" s="5"/>
      <c r="AV77" s="5"/>
      <c r="AX77" s="5"/>
      <c r="AY77" s="5"/>
      <c r="BA77" s="5"/>
      <c r="BF77" s="5"/>
      <c r="BQ77" s="14"/>
    </row>
    <row r="78" spans="1:69" x14ac:dyDescent="0.3">
      <c r="A78" s="8"/>
      <c r="B78" s="8"/>
      <c r="D78" s="4"/>
      <c r="F78" s="4"/>
      <c r="G78" s="4"/>
      <c r="H78" s="18"/>
      <c r="I78" s="18"/>
      <c r="J78" s="83"/>
      <c r="K78" s="8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14"/>
      <c r="AA78" s="5"/>
      <c r="AD78" s="5"/>
      <c r="AE78" s="5"/>
      <c r="AI78" s="14"/>
      <c r="AJ78" s="5"/>
      <c r="AK78" s="5"/>
      <c r="AM78" s="5"/>
      <c r="AP78" s="5"/>
      <c r="AQ78" s="5"/>
      <c r="AR78" s="5"/>
      <c r="AU78" s="5"/>
      <c r="AV78" s="5"/>
      <c r="AX78" s="5"/>
      <c r="AY78" s="5"/>
      <c r="BA78" s="5"/>
      <c r="BF78" s="5"/>
      <c r="BQ78" s="14"/>
    </row>
    <row r="79" spans="1:69" x14ac:dyDescent="0.3">
      <c r="A79" s="8"/>
      <c r="B79" s="8"/>
      <c r="D79" s="4"/>
      <c r="F79" s="4"/>
      <c r="G79" s="4"/>
      <c r="H79" s="18"/>
      <c r="I79" s="18"/>
      <c r="J79" s="83"/>
      <c r="K79" s="8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14"/>
      <c r="AA79" s="5"/>
      <c r="AD79" s="5"/>
      <c r="AE79" s="5"/>
      <c r="AI79" s="14"/>
      <c r="AJ79" s="5"/>
      <c r="AK79" s="5"/>
      <c r="AM79" s="5"/>
      <c r="AP79" s="5"/>
      <c r="AQ79" s="5"/>
      <c r="AR79" s="5"/>
      <c r="AU79" s="5"/>
      <c r="AV79" s="5"/>
      <c r="AX79" s="5"/>
      <c r="AY79" s="5"/>
      <c r="BA79" s="5"/>
      <c r="BF79" s="5"/>
      <c r="BQ79" s="14"/>
    </row>
    <row r="80" spans="1:69" x14ac:dyDescent="0.3">
      <c r="A80" s="8"/>
      <c r="B80" s="8"/>
      <c r="D80" s="4"/>
      <c r="F80" s="4"/>
      <c r="G80" s="4"/>
      <c r="H80" s="18"/>
      <c r="I80" s="18"/>
      <c r="J80" s="83"/>
      <c r="K80" s="8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14"/>
      <c r="AA80" s="5"/>
      <c r="AD80" s="5"/>
      <c r="AE80" s="5"/>
      <c r="AI80" s="14"/>
      <c r="AJ80" s="5"/>
      <c r="AK80" s="5"/>
      <c r="AM80" s="5"/>
      <c r="AP80" s="5"/>
      <c r="AQ80" s="5"/>
      <c r="AR80" s="5"/>
      <c r="AU80" s="5"/>
      <c r="AV80" s="5"/>
      <c r="AX80" s="5"/>
      <c r="AY80" s="5"/>
      <c r="BA80" s="5"/>
      <c r="BF80" s="5"/>
      <c r="BQ80" s="14"/>
    </row>
    <row r="81" spans="1:69" x14ac:dyDescent="0.3">
      <c r="A81" s="8"/>
      <c r="B81" s="8"/>
      <c r="D81" s="4"/>
      <c r="F81" s="4"/>
      <c r="G81" s="4"/>
      <c r="H81" s="18"/>
      <c r="I81" s="18"/>
      <c r="J81" s="83"/>
      <c r="K81" s="8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14"/>
      <c r="AA81" s="5"/>
      <c r="AD81" s="5"/>
      <c r="AE81" s="5"/>
      <c r="AI81" s="14"/>
      <c r="AJ81" s="5"/>
      <c r="AK81" s="5"/>
      <c r="AM81" s="5"/>
      <c r="AP81" s="5"/>
      <c r="AQ81" s="5"/>
      <c r="AR81" s="5"/>
      <c r="AU81" s="5"/>
      <c r="AV81" s="5"/>
      <c r="AX81" s="5"/>
      <c r="AY81" s="5"/>
      <c r="BA81" s="5"/>
      <c r="BF81" s="5"/>
      <c r="BQ81" s="14"/>
    </row>
    <row r="82" spans="1:69" x14ac:dyDescent="0.3">
      <c r="A82" s="8"/>
      <c r="B82" s="8"/>
      <c r="D82" s="4"/>
      <c r="F82" s="4"/>
      <c r="G82" s="4"/>
      <c r="H82" s="18"/>
      <c r="I82" s="18"/>
      <c r="J82" s="83"/>
      <c r="K82" s="8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14"/>
      <c r="AA82" s="5"/>
      <c r="AD82" s="5"/>
      <c r="AE82" s="5"/>
      <c r="AI82" s="14"/>
      <c r="AJ82" s="5"/>
      <c r="AK82" s="5"/>
      <c r="AM82" s="5"/>
      <c r="AP82" s="5"/>
      <c r="AQ82" s="5"/>
      <c r="AR82" s="5"/>
      <c r="AU82" s="5"/>
      <c r="AV82" s="5"/>
      <c r="AX82" s="5"/>
      <c r="AY82" s="5"/>
      <c r="BA82" s="5"/>
      <c r="BF82" s="5"/>
      <c r="BQ82" s="14"/>
    </row>
    <row r="83" spans="1:69" x14ac:dyDescent="0.3">
      <c r="A83" s="8"/>
      <c r="B83" s="8"/>
      <c r="D83" s="4"/>
      <c r="F83" s="4"/>
      <c r="G83" s="4"/>
      <c r="H83" s="18"/>
      <c r="I83" s="18"/>
      <c r="J83" s="83"/>
      <c r="K83" s="8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14"/>
      <c r="AA83" s="5"/>
      <c r="AD83" s="5"/>
      <c r="AE83" s="5"/>
      <c r="AI83" s="14"/>
      <c r="AJ83" s="5"/>
      <c r="AK83" s="5"/>
      <c r="AM83" s="5"/>
      <c r="AP83" s="5"/>
      <c r="AQ83" s="5"/>
      <c r="AR83" s="5"/>
      <c r="AU83" s="5"/>
      <c r="AV83" s="5"/>
      <c r="AX83" s="5"/>
      <c r="AY83" s="5"/>
      <c r="BA83" s="5"/>
      <c r="BF83" s="5"/>
      <c r="BQ83" s="14"/>
    </row>
    <row r="84" spans="1:69" x14ac:dyDescent="0.3">
      <c r="A84" s="8"/>
      <c r="B84" s="8"/>
      <c r="D84" s="4"/>
      <c r="F84" s="4"/>
      <c r="G84" s="4"/>
      <c r="H84" s="18"/>
      <c r="I84" s="18"/>
      <c r="J84" s="83"/>
      <c r="K84" s="8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14"/>
      <c r="AA84" s="5"/>
      <c r="AD84" s="5"/>
      <c r="AE84" s="5"/>
      <c r="AI84" s="14"/>
      <c r="AJ84" s="5"/>
      <c r="AK84" s="5"/>
      <c r="AM84" s="5"/>
      <c r="AP84" s="5"/>
      <c r="AQ84" s="5"/>
      <c r="AR84" s="5"/>
      <c r="AU84" s="5"/>
      <c r="AV84" s="5"/>
      <c r="AX84" s="5"/>
      <c r="AY84" s="5"/>
      <c r="BA84" s="5"/>
      <c r="BF84" s="5"/>
      <c r="BQ84" s="14"/>
    </row>
    <row r="85" spans="1:69" x14ac:dyDescent="0.3">
      <c r="A85" s="8"/>
      <c r="B85" s="8"/>
      <c r="D85" s="4"/>
      <c r="F85" s="4"/>
      <c r="G85" s="4"/>
      <c r="H85" s="18"/>
      <c r="I85" s="18"/>
      <c r="J85" s="83"/>
      <c r="K85" s="8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14"/>
      <c r="AA85" s="5"/>
      <c r="AD85" s="5"/>
      <c r="AE85" s="5"/>
      <c r="AI85" s="14"/>
      <c r="AJ85" s="5"/>
      <c r="AK85" s="5"/>
      <c r="AM85" s="5"/>
      <c r="AP85" s="5"/>
      <c r="AQ85" s="5"/>
      <c r="AR85" s="5"/>
      <c r="AU85" s="5"/>
      <c r="AV85" s="5"/>
      <c r="AX85" s="5"/>
      <c r="AY85" s="5"/>
      <c r="BA85" s="5"/>
      <c r="BF85" s="5"/>
      <c r="BQ85" s="14"/>
    </row>
    <row r="86" spans="1:69" x14ac:dyDescent="0.3">
      <c r="A86" s="8"/>
      <c r="B86" s="8"/>
      <c r="D86" s="4"/>
      <c r="F86" s="4"/>
      <c r="G86" s="4"/>
      <c r="H86" s="18"/>
      <c r="I86" s="18"/>
      <c r="J86" s="83"/>
      <c r="K86" s="8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14"/>
      <c r="AA86" s="5"/>
      <c r="AD86" s="5"/>
      <c r="AE86" s="5"/>
      <c r="AI86" s="14"/>
      <c r="AJ86" s="5"/>
      <c r="AK86" s="5"/>
      <c r="AM86" s="5"/>
      <c r="AP86" s="5"/>
      <c r="AQ86" s="5"/>
      <c r="AR86" s="5"/>
      <c r="AU86" s="5"/>
      <c r="AV86" s="5"/>
      <c r="AX86" s="5"/>
      <c r="AY86" s="5"/>
      <c r="BA86" s="5"/>
      <c r="BF86" s="5"/>
      <c r="BQ86" s="14"/>
    </row>
    <row r="87" spans="1:69" x14ac:dyDescent="0.3">
      <c r="A87" s="8"/>
      <c r="B87" s="8"/>
      <c r="D87" s="4"/>
      <c r="F87" s="4"/>
      <c r="G87" s="4"/>
      <c r="H87" s="18"/>
      <c r="I87" s="18"/>
      <c r="J87" s="83"/>
      <c r="K87" s="8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14"/>
      <c r="AA87" s="5"/>
      <c r="AD87" s="5"/>
      <c r="AE87" s="5"/>
      <c r="AI87" s="14"/>
      <c r="AJ87" s="5"/>
      <c r="AK87" s="5"/>
      <c r="AM87" s="5"/>
      <c r="AP87" s="5"/>
      <c r="AQ87" s="5"/>
      <c r="AR87" s="5"/>
      <c r="AU87" s="5"/>
      <c r="AV87" s="5"/>
      <c r="AX87" s="5"/>
      <c r="AY87" s="5"/>
      <c r="BA87" s="5"/>
      <c r="BF87" s="5"/>
      <c r="BQ87" s="14"/>
    </row>
    <row r="88" spans="1:69" x14ac:dyDescent="0.3">
      <c r="A88" s="8"/>
      <c r="B88" s="8"/>
      <c r="D88" s="4"/>
      <c r="F88" s="4"/>
      <c r="G88" s="4"/>
      <c r="H88" s="18"/>
      <c r="I88" s="18"/>
      <c r="J88" s="83"/>
      <c r="K88" s="8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14"/>
      <c r="AA88" s="5"/>
      <c r="AD88" s="5"/>
      <c r="AE88" s="5"/>
      <c r="AI88" s="14"/>
      <c r="AJ88" s="5"/>
      <c r="AK88" s="5"/>
      <c r="AM88" s="5"/>
      <c r="AP88" s="5"/>
      <c r="AQ88" s="5"/>
      <c r="AR88" s="5"/>
      <c r="AU88" s="5"/>
      <c r="AV88" s="5"/>
      <c r="AX88" s="5"/>
      <c r="AY88" s="5"/>
      <c r="BA88" s="5"/>
      <c r="BF88" s="5"/>
      <c r="BQ88" s="14"/>
    </row>
    <row r="89" spans="1:69" x14ac:dyDescent="0.3">
      <c r="A89" s="8"/>
      <c r="B89" s="8"/>
      <c r="D89" s="4"/>
      <c r="F89" s="4"/>
      <c r="G89" s="4"/>
      <c r="H89" s="18"/>
      <c r="I89" s="18"/>
      <c r="J89" s="83"/>
      <c r="K89" s="8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14"/>
      <c r="AA89" s="5"/>
      <c r="AD89" s="5"/>
      <c r="AE89" s="5"/>
      <c r="AI89" s="14"/>
      <c r="AJ89" s="5"/>
      <c r="AK89" s="5"/>
      <c r="AM89" s="5"/>
      <c r="AP89" s="5"/>
      <c r="AQ89" s="5"/>
      <c r="AR89" s="5"/>
      <c r="AU89" s="5"/>
      <c r="AV89" s="5"/>
      <c r="AX89" s="5"/>
      <c r="AY89" s="5"/>
      <c r="BA89" s="5"/>
      <c r="BF89" s="5"/>
      <c r="BQ89" s="14"/>
    </row>
    <row r="90" spans="1:69" x14ac:dyDescent="0.3">
      <c r="A90" s="8"/>
      <c r="B90" s="8"/>
      <c r="D90" s="4"/>
      <c r="F90" s="4"/>
      <c r="G90" s="4"/>
      <c r="H90" s="18"/>
      <c r="I90" s="18"/>
      <c r="J90" s="83"/>
      <c r="K90" s="8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14"/>
      <c r="AA90" s="5"/>
      <c r="AD90" s="5"/>
      <c r="AE90" s="5"/>
      <c r="AI90" s="14"/>
      <c r="AJ90" s="5"/>
      <c r="AK90" s="5"/>
      <c r="AM90" s="5"/>
      <c r="AP90" s="5"/>
      <c r="AQ90" s="5"/>
      <c r="AR90" s="5"/>
      <c r="AU90" s="5"/>
      <c r="AV90" s="5"/>
      <c r="AX90" s="5"/>
      <c r="AY90" s="5"/>
      <c r="BA90" s="5"/>
      <c r="BF90" s="5"/>
      <c r="BQ90" s="14"/>
    </row>
    <row r="91" spans="1:69" x14ac:dyDescent="0.3">
      <c r="A91" s="8"/>
      <c r="B91" s="8"/>
      <c r="D91" s="4"/>
      <c r="F91" s="4"/>
      <c r="G91" s="4"/>
      <c r="H91" s="18"/>
      <c r="I91" s="18"/>
      <c r="J91" s="83"/>
      <c r="K91" s="8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14"/>
      <c r="AA91" s="5"/>
      <c r="AD91" s="5"/>
      <c r="AE91" s="5"/>
      <c r="AI91" s="14"/>
      <c r="AJ91" s="5"/>
      <c r="AK91" s="5"/>
      <c r="AM91" s="5"/>
      <c r="AP91" s="5"/>
      <c r="AQ91" s="5"/>
      <c r="AR91" s="5"/>
      <c r="AU91" s="5"/>
      <c r="AV91" s="5"/>
      <c r="AX91" s="5"/>
      <c r="AY91" s="5"/>
      <c r="BA91" s="5"/>
      <c r="BF91" s="5"/>
      <c r="BQ91" s="14"/>
    </row>
    <row r="92" spans="1:69" x14ac:dyDescent="0.3">
      <c r="A92" s="8"/>
      <c r="B92" s="8"/>
      <c r="D92" s="4"/>
      <c r="F92" s="4"/>
      <c r="G92" s="4"/>
      <c r="H92" s="18"/>
      <c r="I92" s="18"/>
      <c r="J92" s="83"/>
      <c r="K92" s="8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14"/>
      <c r="AA92" s="5"/>
      <c r="AD92" s="5"/>
      <c r="AE92" s="5"/>
      <c r="AI92" s="14"/>
      <c r="AJ92" s="5"/>
      <c r="AK92" s="5"/>
      <c r="AM92" s="5"/>
      <c r="AP92" s="5"/>
      <c r="AQ92" s="5"/>
      <c r="AR92" s="5"/>
      <c r="AU92" s="5"/>
      <c r="AV92" s="5"/>
      <c r="AX92" s="5"/>
      <c r="AY92" s="5"/>
      <c r="BA92" s="5"/>
      <c r="BF92" s="5"/>
      <c r="BQ92" s="14"/>
    </row>
    <row r="93" spans="1:69" x14ac:dyDescent="0.3">
      <c r="A93" s="8"/>
      <c r="B93" s="8"/>
      <c r="D93" s="4"/>
      <c r="F93" s="4"/>
      <c r="G93" s="4"/>
      <c r="H93" s="18"/>
      <c r="I93" s="18"/>
      <c r="J93" s="83"/>
      <c r="K93" s="8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14"/>
      <c r="AA93" s="5"/>
      <c r="AD93" s="5"/>
      <c r="AE93" s="5"/>
      <c r="AI93" s="14"/>
      <c r="AJ93" s="5"/>
      <c r="AK93" s="5"/>
      <c r="AM93" s="5"/>
      <c r="AP93" s="5"/>
      <c r="AQ93" s="5"/>
      <c r="AR93" s="5"/>
      <c r="AU93" s="5"/>
      <c r="AV93" s="5"/>
      <c r="AX93" s="5"/>
      <c r="AY93" s="5"/>
      <c r="BA93" s="5"/>
      <c r="BF93" s="5"/>
      <c r="BQ93" s="14"/>
    </row>
    <row r="94" spans="1:69" x14ac:dyDescent="0.3">
      <c r="A94" s="8"/>
      <c r="B94" s="8"/>
      <c r="D94" s="4"/>
      <c r="F94" s="4"/>
      <c r="G94" s="4"/>
      <c r="H94" s="18"/>
      <c r="I94" s="18"/>
      <c r="J94" s="83"/>
      <c r="K94" s="8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14"/>
      <c r="AA94" s="5"/>
      <c r="AD94" s="5"/>
      <c r="AE94" s="5"/>
      <c r="AI94" s="14"/>
      <c r="AJ94" s="5"/>
      <c r="AK94" s="5"/>
      <c r="AM94" s="5"/>
      <c r="AP94" s="5"/>
      <c r="AQ94" s="5"/>
      <c r="AR94" s="5"/>
      <c r="AU94" s="5"/>
      <c r="AV94" s="5"/>
      <c r="AX94" s="5"/>
      <c r="AY94" s="5"/>
      <c r="BA94" s="5"/>
      <c r="BF94" s="5"/>
      <c r="BQ94" s="14"/>
    </row>
    <row r="95" spans="1:69" x14ac:dyDescent="0.3">
      <c r="A95" s="8"/>
      <c r="B95" s="8"/>
      <c r="D95" s="4"/>
      <c r="F95" s="4"/>
      <c r="G95" s="4"/>
      <c r="H95" s="18"/>
      <c r="I95" s="18"/>
      <c r="J95" s="83"/>
      <c r="K95" s="8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14"/>
      <c r="AA95" s="5"/>
      <c r="AD95" s="5"/>
      <c r="AE95" s="5"/>
      <c r="AI95" s="14"/>
      <c r="AJ95" s="5"/>
      <c r="AK95" s="5"/>
      <c r="AM95" s="5"/>
      <c r="AP95" s="5"/>
      <c r="AQ95" s="5"/>
      <c r="AR95" s="5"/>
      <c r="AU95" s="5"/>
      <c r="AV95" s="5"/>
      <c r="AX95" s="5"/>
      <c r="AY95" s="5"/>
      <c r="BA95" s="5"/>
      <c r="BF95" s="5"/>
      <c r="BQ95" s="14"/>
    </row>
    <row r="96" spans="1:69" x14ac:dyDescent="0.3">
      <c r="A96" s="8"/>
      <c r="B96" s="8"/>
      <c r="D96" s="4"/>
      <c r="F96" s="4"/>
      <c r="G96" s="4"/>
      <c r="H96" s="18"/>
      <c r="I96" s="18"/>
      <c r="J96" s="83"/>
      <c r="K96" s="8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14"/>
      <c r="AA96" s="5"/>
      <c r="AD96" s="5"/>
      <c r="AE96" s="5"/>
      <c r="AI96" s="14"/>
      <c r="AJ96" s="5"/>
      <c r="AK96" s="5"/>
      <c r="AM96" s="5"/>
      <c r="AP96" s="5"/>
      <c r="AQ96" s="5"/>
      <c r="AR96" s="5"/>
      <c r="AU96" s="5"/>
      <c r="AV96" s="5"/>
      <c r="AX96" s="5"/>
      <c r="AY96" s="5"/>
      <c r="BA96" s="5"/>
      <c r="BF96" s="5"/>
      <c r="BQ96" s="14"/>
    </row>
    <row r="97" spans="1:69" x14ac:dyDescent="0.3">
      <c r="A97" s="8"/>
      <c r="B97" s="8"/>
      <c r="D97" s="4"/>
      <c r="F97" s="4"/>
      <c r="G97" s="4"/>
      <c r="H97" s="18"/>
      <c r="I97" s="18"/>
      <c r="J97" s="83"/>
      <c r="K97" s="8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14"/>
      <c r="AA97" s="5"/>
      <c r="AD97" s="5"/>
      <c r="AE97" s="5"/>
      <c r="AI97" s="14"/>
      <c r="AJ97" s="5"/>
      <c r="AK97" s="5"/>
      <c r="AM97" s="5"/>
      <c r="AP97" s="5"/>
      <c r="AQ97" s="5"/>
      <c r="AR97" s="5"/>
      <c r="AU97" s="5"/>
      <c r="AV97" s="5"/>
      <c r="AX97" s="5"/>
      <c r="AY97" s="5"/>
      <c r="BA97" s="5"/>
      <c r="BF97" s="5"/>
      <c r="BQ97" s="14"/>
    </row>
    <row r="98" spans="1:69" x14ac:dyDescent="0.3">
      <c r="A98" s="8"/>
      <c r="B98" s="8"/>
      <c r="D98" s="4"/>
      <c r="F98" s="4"/>
      <c r="G98" s="4"/>
      <c r="H98" s="18"/>
      <c r="I98" s="18"/>
      <c r="J98" s="83"/>
      <c r="K98" s="8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14"/>
      <c r="AA98" s="5"/>
      <c r="AD98" s="5"/>
      <c r="AE98" s="5"/>
      <c r="AI98" s="14"/>
      <c r="AJ98" s="5"/>
      <c r="AK98" s="5"/>
      <c r="AM98" s="5"/>
      <c r="AP98" s="5"/>
      <c r="AQ98" s="5"/>
      <c r="AR98" s="5"/>
      <c r="AU98" s="5"/>
      <c r="AV98" s="5"/>
      <c r="AX98" s="5"/>
      <c r="AY98" s="5"/>
      <c r="BA98" s="5"/>
      <c r="BF98" s="5"/>
      <c r="BQ98" s="14"/>
    </row>
    <row r="99" spans="1:69" x14ac:dyDescent="0.3">
      <c r="A99" s="8"/>
      <c r="B99" s="8"/>
      <c r="D99" s="4"/>
      <c r="F99" s="4"/>
      <c r="G99" s="4"/>
      <c r="H99" s="18"/>
      <c r="I99" s="18"/>
      <c r="J99" s="83"/>
      <c r="K99" s="8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14"/>
      <c r="AA99" s="5"/>
      <c r="AD99" s="5"/>
      <c r="AE99" s="5"/>
      <c r="AI99" s="14"/>
      <c r="AJ99" s="5"/>
      <c r="AK99" s="5"/>
      <c r="AM99" s="5"/>
      <c r="AP99" s="5"/>
      <c r="AQ99" s="5"/>
      <c r="AR99" s="5"/>
      <c r="AU99" s="5"/>
      <c r="AV99" s="5"/>
      <c r="AX99" s="5"/>
      <c r="AY99" s="5"/>
      <c r="BA99" s="5"/>
      <c r="BF99" s="5"/>
      <c r="BQ99" s="14"/>
    </row>
    <row r="100" spans="1:69" x14ac:dyDescent="0.3">
      <c r="A100" s="8"/>
      <c r="B100" s="8"/>
      <c r="D100" s="4"/>
      <c r="F100" s="4"/>
      <c r="G100" s="4"/>
      <c r="H100" s="18"/>
      <c r="I100" s="18"/>
      <c r="J100" s="83"/>
      <c r="K100" s="8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14"/>
      <c r="AA100" s="5"/>
      <c r="AD100" s="5"/>
      <c r="AE100" s="5"/>
      <c r="AI100" s="14"/>
      <c r="AJ100" s="5"/>
      <c r="AK100" s="5"/>
      <c r="AM100" s="5"/>
      <c r="AP100" s="5"/>
      <c r="AQ100" s="5"/>
      <c r="AR100" s="5"/>
      <c r="AU100" s="5"/>
      <c r="AV100" s="5"/>
      <c r="AX100" s="5"/>
      <c r="AY100" s="5"/>
      <c r="BA100" s="5"/>
      <c r="BF100" s="5"/>
      <c r="BQ100" s="14"/>
    </row>
    <row r="101" spans="1:69" x14ac:dyDescent="0.3">
      <c r="A101" s="8"/>
      <c r="B101" s="8"/>
      <c r="D101" s="4"/>
      <c r="F101" s="4"/>
      <c r="G101" s="4"/>
      <c r="H101" s="18"/>
      <c r="I101" s="18"/>
      <c r="J101" s="83"/>
      <c r="K101" s="8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14"/>
      <c r="AA101" s="5"/>
      <c r="AD101" s="5"/>
      <c r="AE101" s="5"/>
      <c r="AI101" s="14"/>
      <c r="AJ101" s="5"/>
      <c r="AK101" s="5"/>
      <c r="AM101" s="5"/>
      <c r="AP101" s="5"/>
      <c r="AQ101" s="5"/>
      <c r="AR101" s="5"/>
      <c r="AU101" s="5"/>
      <c r="AV101" s="5"/>
      <c r="AX101" s="5"/>
      <c r="AY101" s="5"/>
      <c r="BA101" s="5"/>
      <c r="BF101" s="5"/>
      <c r="BQ101" s="14"/>
    </row>
    <row r="102" spans="1:69" x14ac:dyDescent="0.3">
      <c r="A102" s="8"/>
      <c r="B102" s="8"/>
      <c r="D102" s="4"/>
      <c r="F102" s="4"/>
      <c r="G102" s="4"/>
      <c r="H102" s="18"/>
      <c r="I102" s="18"/>
      <c r="J102" s="83"/>
      <c r="K102" s="8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14"/>
      <c r="AA102" s="5"/>
      <c r="AD102" s="5"/>
      <c r="AE102" s="5"/>
      <c r="AI102" s="14"/>
      <c r="AJ102" s="5"/>
      <c r="AK102" s="5"/>
      <c r="AM102" s="5"/>
      <c r="AP102" s="5"/>
      <c r="AQ102" s="5"/>
      <c r="AR102" s="5"/>
      <c r="AU102" s="5"/>
      <c r="AV102" s="5"/>
      <c r="AX102" s="5"/>
      <c r="AY102" s="5"/>
      <c r="BA102" s="5"/>
      <c r="BF102" s="5"/>
      <c r="BQ102" s="14"/>
    </row>
    <row r="103" spans="1:69" x14ac:dyDescent="0.3">
      <c r="A103" s="8"/>
      <c r="B103" s="8"/>
      <c r="D103" s="4"/>
      <c r="F103" s="4"/>
      <c r="G103" s="4"/>
      <c r="H103" s="18"/>
      <c r="I103" s="18"/>
      <c r="J103" s="83"/>
      <c r="K103" s="8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14"/>
      <c r="AA103" s="5"/>
      <c r="AD103" s="5"/>
      <c r="AE103" s="5"/>
      <c r="AI103" s="14"/>
      <c r="AJ103" s="5"/>
      <c r="AK103" s="5"/>
      <c r="AM103" s="5"/>
      <c r="AP103" s="5"/>
      <c r="AQ103" s="5"/>
      <c r="AR103" s="5"/>
      <c r="AU103" s="5"/>
      <c r="AV103" s="5"/>
      <c r="AX103" s="5"/>
      <c r="AY103" s="5"/>
      <c r="BA103" s="5"/>
      <c r="BF103" s="5"/>
      <c r="BQ103" s="14"/>
    </row>
    <row r="104" spans="1:69" x14ac:dyDescent="0.3">
      <c r="A104" s="8"/>
      <c r="B104" s="8"/>
      <c r="D104" s="4"/>
      <c r="F104" s="4"/>
      <c r="G104" s="4"/>
      <c r="H104" s="18"/>
      <c r="I104" s="18"/>
      <c r="J104" s="83"/>
      <c r="K104" s="8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14"/>
      <c r="AA104" s="5"/>
      <c r="AD104" s="5"/>
      <c r="AE104" s="5"/>
      <c r="AI104" s="14"/>
      <c r="AJ104" s="5"/>
      <c r="AK104" s="5"/>
      <c r="AM104" s="5"/>
      <c r="AP104" s="5"/>
      <c r="AQ104" s="5"/>
      <c r="AR104" s="5"/>
      <c r="AU104" s="5"/>
      <c r="AV104" s="5"/>
      <c r="AX104" s="5"/>
      <c r="AY104" s="5"/>
      <c r="BA104" s="5"/>
      <c r="BF104" s="5"/>
      <c r="BQ104" s="14"/>
    </row>
    <row r="105" spans="1:69" x14ac:dyDescent="0.3">
      <c r="A105" s="8"/>
      <c r="B105" s="8"/>
      <c r="D105" s="4"/>
      <c r="F105" s="4"/>
      <c r="G105" s="4"/>
      <c r="H105" s="18"/>
      <c r="I105" s="18"/>
      <c r="J105" s="83"/>
      <c r="K105" s="8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14"/>
      <c r="AA105" s="5"/>
      <c r="AD105" s="5"/>
      <c r="AE105" s="5"/>
      <c r="AI105" s="14"/>
      <c r="AJ105" s="5"/>
      <c r="AK105" s="5"/>
      <c r="AM105" s="5"/>
      <c r="AP105" s="5"/>
      <c r="AQ105" s="5"/>
      <c r="AR105" s="5"/>
      <c r="AU105" s="5"/>
      <c r="AV105" s="5"/>
      <c r="AX105" s="5"/>
      <c r="AY105" s="5"/>
      <c r="BA105" s="5"/>
      <c r="BF105" s="5"/>
      <c r="BQ105" s="14"/>
    </row>
    <row r="106" spans="1:69" x14ac:dyDescent="0.3">
      <c r="A106" s="8"/>
      <c r="B106" s="8"/>
      <c r="D106" s="4"/>
      <c r="F106" s="4"/>
      <c r="G106" s="4"/>
      <c r="H106" s="18"/>
      <c r="I106" s="18"/>
      <c r="J106" s="83"/>
      <c r="K106" s="8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14"/>
      <c r="AA106" s="5"/>
      <c r="AD106" s="5"/>
      <c r="AE106" s="5"/>
      <c r="AI106" s="14"/>
      <c r="AJ106" s="5"/>
      <c r="AK106" s="5"/>
      <c r="AM106" s="5"/>
      <c r="AP106" s="5"/>
      <c r="AQ106" s="5"/>
      <c r="AR106" s="5"/>
      <c r="AU106" s="5"/>
      <c r="AV106" s="5"/>
      <c r="AX106" s="5"/>
      <c r="AY106" s="5"/>
      <c r="BA106" s="5"/>
      <c r="BF106" s="5"/>
      <c r="BQ106" s="14"/>
    </row>
    <row r="107" spans="1:69" x14ac:dyDescent="0.3">
      <c r="A107" s="8"/>
      <c r="B107" s="8"/>
      <c r="D107" s="4"/>
      <c r="F107" s="4"/>
      <c r="G107" s="4"/>
      <c r="H107" s="18"/>
      <c r="I107" s="18"/>
      <c r="J107" s="83"/>
      <c r="K107" s="8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14"/>
      <c r="AA107" s="5"/>
      <c r="AD107" s="5"/>
      <c r="AE107" s="5"/>
      <c r="AI107" s="14"/>
      <c r="AJ107" s="5"/>
      <c r="AK107" s="5"/>
      <c r="AM107" s="5"/>
      <c r="AP107" s="5"/>
      <c r="AQ107" s="5"/>
      <c r="AR107" s="5"/>
      <c r="AU107" s="5"/>
      <c r="AV107" s="5"/>
      <c r="AX107" s="5"/>
      <c r="AY107" s="5"/>
      <c r="BA107" s="5"/>
      <c r="BF107" s="5"/>
      <c r="BQ107" s="14"/>
    </row>
    <row r="108" spans="1:69" x14ac:dyDescent="0.3">
      <c r="A108" s="8"/>
      <c r="B108" s="8"/>
      <c r="D108" s="4"/>
      <c r="F108" s="4"/>
      <c r="G108" s="4"/>
      <c r="H108" s="18"/>
      <c r="I108" s="18"/>
      <c r="J108" s="83"/>
      <c r="K108" s="8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14"/>
      <c r="AA108" s="5"/>
      <c r="AD108" s="5"/>
      <c r="AE108" s="5"/>
      <c r="AI108" s="14"/>
      <c r="AJ108" s="5"/>
      <c r="AK108" s="5"/>
      <c r="AM108" s="5"/>
      <c r="AP108" s="5"/>
      <c r="AQ108" s="5"/>
      <c r="AR108" s="5"/>
      <c r="AU108" s="5"/>
      <c r="AV108" s="5"/>
      <c r="AX108" s="5"/>
      <c r="AY108" s="5"/>
      <c r="BA108" s="5"/>
      <c r="BF108" s="5"/>
      <c r="BQ108" s="14"/>
    </row>
    <row r="109" spans="1:69" x14ac:dyDescent="0.3">
      <c r="A109" s="8"/>
      <c r="B109" s="8"/>
      <c r="D109" s="4"/>
      <c r="F109" s="4"/>
      <c r="G109" s="4"/>
      <c r="H109" s="18"/>
      <c r="I109" s="18"/>
      <c r="J109" s="83"/>
      <c r="K109" s="8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14"/>
      <c r="AA109" s="5"/>
      <c r="AD109" s="5"/>
      <c r="AE109" s="5"/>
      <c r="AI109" s="14"/>
      <c r="AJ109" s="5"/>
      <c r="AK109" s="5"/>
      <c r="AM109" s="5"/>
      <c r="AP109" s="5"/>
      <c r="AQ109" s="5"/>
      <c r="AR109" s="5"/>
      <c r="AU109" s="5"/>
      <c r="AV109" s="5"/>
      <c r="AX109" s="5"/>
      <c r="AY109" s="5"/>
      <c r="BA109" s="5"/>
      <c r="BF109" s="5"/>
      <c r="BQ109" s="14"/>
    </row>
    <row r="110" spans="1:69" x14ac:dyDescent="0.3">
      <c r="A110" s="8"/>
      <c r="B110" s="8"/>
      <c r="D110" s="4"/>
      <c r="F110" s="4"/>
      <c r="G110" s="4"/>
      <c r="H110" s="18"/>
      <c r="I110" s="18"/>
      <c r="J110" s="83"/>
      <c r="K110" s="8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14"/>
      <c r="AA110" s="5"/>
      <c r="AD110" s="5"/>
      <c r="AE110" s="5"/>
      <c r="AI110" s="14"/>
      <c r="AJ110" s="5"/>
      <c r="AK110" s="5"/>
      <c r="AM110" s="5"/>
      <c r="AP110" s="5"/>
      <c r="AQ110" s="5"/>
      <c r="AR110" s="5"/>
      <c r="AU110" s="5"/>
      <c r="AV110" s="5"/>
      <c r="AX110" s="5"/>
      <c r="AY110" s="5"/>
      <c r="BA110" s="5"/>
      <c r="BF110" s="5"/>
      <c r="BQ110" s="14"/>
    </row>
    <row r="111" spans="1:69" x14ac:dyDescent="0.3">
      <c r="A111" s="8"/>
      <c r="B111" s="8"/>
      <c r="D111" s="4"/>
      <c r="F111" s="4"/>
      <c r="G111" s="4"/>
      <c r="H111" s="18"/>
      <c r="I111" s="18"/>
      <c r="J111" s="83"/>
      <c r="K111" s="8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14"/>
      <c r="AA111" s="5"/>
      <c r="AD111" s="5"/>
      <c r="AE111" s="5"/>
      <c r="AI111" s="14"/>
      <c r="AJ111" s="5"/>
      <c r="AK111" s="5"/>
      <c r="AM111" s="5"/>
      <c r="AP111" s="5"/>
      <c r="AQ111" s="5"/>
      <c r="AR111" s="5"/>
      <c r="AU111" s="5"/>
      <c r="AV111" s="5"/>
      <c r="AX111" s="5"/>
      <c r="AY111" s="5"/>
      <c r="BA111" s="5"/>
      <c r="BF111" s="5"/>
      <c r="BQ111" s="14"/>
    </row>
    <row r="112" spans="1:69" x14ac:dyDescent="0.3">
      <c r="A112" s="8"/>
      <c r="B112" s="8"/>
      <c r="D112" s="4"/>
      <c r="F112" s="4"/>
      <c r="G112" s="4"/>
      <c r="H112" s="18"/>
      <c r="I112" s="18"/>
      <c r="J112" s="83"/>
      <c r="K112" s="8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14"/>
      <c r="AA112" s="5"/>
      <c r="AD112" s="5"/>
      <c r="AE112" s="5"/>
      <c r="AI112" s="14"/>
      <c r="AJ112" s="5"/>
      <c r="AK112" s="5"/>
      <c r="AM112" s="5"/>
      <c r="AP112" s="5"/>
      <c r="AQ112" s="5"/>
      <c r="AR112" s="5"/>
      <c r="AU112" s="5"/>
      <c r="AV112" s="5"/>
      <c r="AX112" s="5"/>
      <c r="AY112" s="5"/>
      <c r="BA112" s="5"/>
      <c r="BF112" s="5"/>
      <c r="BQ112" s="14"/>
    </row>
    <row r="113" spans="1:69" x14ac:dyDescent="0.3">
      <c r="A113" s="8"/>
      <c r="B113" s="8"/>
      <c r="D113" s="4"/>
      <c r="F113" s="4"/>
      <c r="G113" s="4"/>
      <c r="H113" s="18"/>
      <c r="I113" s="18"/>
      <c r="J113" s="83"/>
      <c r="K113" s="8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14"/>
      <c r="AA113" s="5"/>
      <c r="AD113" s="5"/>
      <c r="AE113" s="5"/>
      <c r="AI113" s="14"/>
      <c r="AJ113" s="5"/>
      <c r="AK113" s="5"/>
      <c r="AM113" s="5"/>
      <c r="AP113" s="5"/>
      <c r="AQ113" s="5"/>
      <c r="AR113" s="5"/>
      <c r="AU113" s="5"/>
      <c r="AV113" s="5"/>
      <c r="AX113" s="5"/>
      <c r="AY113" s="5"/>
      <c r="BA113" s="5"/>
      <c r="BF113" s="5"/>
      <c r="BQ113" s="14"/>
    </row>
    <row r="114" spans="1:69" x14ac:dyDescent="0.3">
      <c r="A114" s="8"/>
      <c r="B114" s="8"/>
      <c r="D114" s="4"/>
      <c r="F114" s="4"/>
      <c r="G114" s="4"/>
      <c r="H114" s="18"/>
      <c r="I114" s="18"/>
      <c r="J114" s="83"/>
      <c r="K114" s="8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14"/>
      <c r="AA114" s="5"/>
      <c r="AD114" s="5"/>
      <c r="AE114" s="5"/>
      <c r="AI114" s="14"/>
      <c r="AJ114" s="5"/>
      <c r="AK114" s="5"/>
      <c r="AM114" s="5"/>
      <c r="AP114" s="5"/>
      <c r="AQ114" s="5"/>
      <c r="AR114" s="5"/>
      <c r="AU114" s="5"/>
      <c r="AV114" s="5"/>
      <c r="AX114" s="5"/>
      <c r="AY114" s="5"/>
      <c r="BA114" s="5"/>
      <c r="BF114" s="5"/>
      <c r="BQ114" s="14"/>
    </row>
    <row r="115" spans="1:69" x14ac:dyDescent="0.3">
      <c r="A115" s="8"/>
      <c r="B115" s="8"/>
      <c r="D115" s="4"/>
      <c r="F115" s="4"/>
      <c r="G115" s="4"/>
      <c r="H115" s="18"/>
      <c r="I115" s="18"/>
      <c r="J115" s="83"/>
      <c r="K115" s="8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14"/>
      <c r="AA115" s="5"/>
      <c r="AD115" s="5"/>
      <c r="AE115" s="5"/>
      <c r="AI115" s="14"/>
      <c r="AJ115" s="5"/>
      <c r="AK115" s="5"/>
      <c r="AM115" s="5"/>
      <c r="AP115" s="5"/>
      <c r="AQ115" s="5"/>
      <c r="AR115" s="5"/>
      <c r="AU115" s="5"/>
      <c r="AV115" s="5"/>
      <c r="AX115" s="5"/>
      <c r="AY115" s="5"/>
      <c r="BA115" s="5"/>
      <c r="BF115" s="5"/>
      <c r="BQ115" s="14"/>
    </row>
    <row r="116" spans="1:69" x14ac:dyDescent="0.3">
      <c r="A116" s="8"/>
      <c r="B116" s="8"/>
      <c r="D116" s="4"/>
      <c r="F116" s="4"/>
      <c r="G116" s="4"/>
      <c r="H116" s="18"/>
      <c r="I116" s="18"/>
      <c r="J116" s="83"/>
      <c r="K116" s="8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14"/>
      <c r="AA116" s="5"/>
      <c r="AD116" s="5"/>
      <c r="AE116" s="5"/>
      <c r="AI116" s="14"/>
      <c r="AJ116" s="5"/>
      <c r="AK116" s="5"/>
      <c r="AM116" s="5"/>
      <c r="AP116" s="5"/>
      <c r="AQ116" s="5"/>
      <c r="AR116" s="5"/>
      <c r="AU116" s="5"/>
      <c r="AV116" s="5"/>
      <c r="AX116" s="5"/>
      <c r="AY116" s="5"/>
      <c r="BA116" s="5"/>
      <c r="BF116" s="5"/>
      <c r="BQ116" s="14"/>
    </row>
    <row r="117" spans="1:69" x14ac:dyDescent="0.3">
      <c r="A117" s="8"/>
      <c r="B117" s="8"/>
      <c r="D117" s="4"/>
      <c r="F117" s="4"/>
      <c r="G117" s="4"/>
      <c r="H117" s="18"/>
      <c r="I117" s="18"/>
      <c r="J117" s="83"/>
      <c r="K117" s="8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14"/>
      <c r="AA117" s="5"/>
      <c r="AD117" s="5"/>
      <c r="AE117" s="5"/>
      <c r="AI117" s="14"/>
      <c r="AJ117" s="5"/>
      <c r="AK117" s="5"/>
      <c r="AM117" s="5"/>
      <c r="AP117" s="5"/>
      <c r="AQ117" s="5"/>
      <c r="AR117" s="5"/>
      <c r="AU117" s="5"/>
      <c r="AV117" s="5"/>
      <c r="AX117" s="5"/>
      <c r="AY117" s="5"/>
      <c r="BA117" s="5"/>
      <c r="BF117" s="5"/>
      <c r="BQ117" s="14"/>
    </row>
    <row r="118" spans="1:69" x14ac:dyDescent="0.3">
      <c r="A118" s="8"/>
      <c r="B118" s="8"/>
      <c r="D118" s="4"/>
      <c r="F118" s="4"/>
      <c r="G118" s="4"/>
      <c r="H118" s="18"/>
      <c r="I118" s="18"/>
      <c r="J118" s="83"/>
      <c r="K118" s="8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14"/>
      <c r="AA118" s="5"/>
      <c r="AD118" s="5"/>
      <c r="AE118" s="5"/>
      <c r="AI118" s="14"/>
      <c r="AJ118" s="5"/>
      <c r="AK118" s="5"/>
      <c r="AM118" s="5"/>
      <c r="AP118" s="5"/>
      <c r="AQ118" s="5"/>
      <c r="AR118" s="5"/>
      <c r="AU118" s="5"/>
      <c r="AV118" s="5"/>
      <c r="AX118" s="5"/>
      <c r="AY118" s="5"/>
      <c r="BA118" s="5"/>
      <c r="BF118" s="5"/>
      <c r="BQ118" s="14"/>
    </row>
    <row r="119" spans="1:69" x14ac:dyDescent="0.3">
      <c r="A119" s="8"/>
      <c r="B119" s="8"/>
      <c r="D119" s="4"/>
      <c r="F119" s="4"/>
      <c r="G119" s="4"/>
      <c r="H119" s="18"/>
      <c r="I119" s="18"/>
      <c r="J119" s="83"/>
      <c r="K119" s="8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14"/>
      <c r="AA119" s="5"/>
      <c r="AD119" s="5"/>
      <c r="AE119" s="5"/>
      <c r="AI119" s="14"/>
      <c r="AJ119" s="5"/>
      <c r="AK119" s="5"/>
      <c r="AM119" s="5"/>
      <c r="AP119" s="5"/>
      <c r="AQ119" s="5"/>
      <c r="AR119" s="5"/>
      <c r="AU119" s="5"/>
      <c r="AV119" s="5"/>
      <c r="AX119" s="5"/>
      <c r="AY119" s="5"/>
      <c r="BA119" s="5"/>
      <c r="BF119" s="5"/>
      <c r="BQ119" s="14"/>
    </row>
    <row r="120" spans="1:69" x14ac:dyDescent="0.3">
      <c r="A120" s="8"/>
      <c r="B120" s="8"/>
      <c r="D120" s="4"/>
      <c r="F120" s="4"/>
      <c r="G120" s="4"/>
      <c r="H120" s="18"/>
      <c r="I120" s="18"/>
      <c r="J120" s="83"/>
      <c r="K120" s="8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14"/>
      <c r="AA120" s="5"/>
      <c r="AD120" s="5"/>
      <c r="AE120" s="5"/>
      <c r="AI120" s="14"/>
      <c r="AJ120" s="5"/>
      <c r="AK120" s="5"/>
      <c r="AM120" s="5"/>
      <c r="AP120" s="5"/>
      <c r="AQ120" s="5"/>
      <c r="AR120" s="5"/>
      <c r="AU120" s="5"/>
      <c r="AV120" s="5"/>
      <c r="AX120" s="5"/>
      <c r="AY120" s="5"/>
      <c r="BA120" s="5"/>
      <c r="BF120" s="5"/>
      <c r="BQ120" s="14"/>
    </row>
    <row r="121" spans="1:69" x14ac:dyDescent="0.3">
      <c r="A121" s="8"/>
      <c r="B121" s="8"/>
      <c r="D121" s="4"/>
      <c r="F121" s="4"/>
      <c r="G121" s="4"/>
      <c r="H121" s="18"/>
      <c r="I121" s="18"/>
      <c r="J121" s="83"/>
      <c r="K121" s="8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14"/>
      <c r="AA121" s="5"/>
      <c r="AD121" s="5"/>
      <c r="AE121" s="5"/>
      <c r="AI121" s="14"/>
      <c r="AJ121" s="5"/>
      <c r="AK121" s="5"/>
      <c r="AM121" s="5"/>
      <c r="AP121" s="5"/>
      <c r="AQ121" s="5"/>
      <c r="AR121" s="5"/>
      <c r="AU121" s="5"/>
      <c r="AV121" s="5"/>
      <c r="AX121" s="5"/>
      <c r="AY121" s="5"/>
      <c r="BA121" s="5"/>
      <c r="BF121" s="5"/>
      <c r="BQ121" s="14"/>
    </row>
    <row r="122" spans="1:69" x14ac:dyDescent="0.3">
      <c r="A122" s="8"/>
      <c r="B122" s="8"/>
      <c r="D122" s="4"/>
      <c r="F122" s="4"/>
      <c r="G122" s="4"/>
      <c r="H122" s="18"/>
      <c r="I122" s="18"/>
      <c r="J122" s="83"/>
      <c r="K122" s="8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14"/>
      <c r="AA122" s="5"/>
      <c r="AD122" s="5"/>
      <c r="AE122" s="5"/>
      <c r="AI122" s="14"/>
      <c r="AJ122" s="5"/>
      <c r="AK122" s="5"/>
      <c r="AM122" s="5"/>
      <c r="AP122" s="5"/>
      <c r="AQ122" s="5"/>
      <c r="AR122" s="5"/>
      <c r="AU122" s="5"/>
      <c r="AV122" s="5"/>
      <c r="AX122" s="5"/>
      <c r="AY122" s="5"/>
      <c r="BA122" s="5"/>
      <c r="BF122" s="5"/>
      <c r="BQ122" s="14"/>
    </row>
    <row r="123" spans="1:69" x14ac:dyDescent="0.3">
      <c r="A123" s="8"/>
      <c r="B123" s="8"/>
      <c r="D123" s="4"/>
      <c r="F123" s="4"/>
      <c r="G123" s="4"/>
      <c r="H123" s="18"/>
      <c r="I123" s="18"/>
      <c r="J123" s="83"/>
      <c r="K123" s="8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14"/>
      <c r="AA123" s="5"/>
      <c r="AD123" s="5"/>
      <c r="AE123" s="5"/>
      <c r="AI123" s="14"/>
      <c r="AJ123" s="5"/>
      <c r="AK123" s="5"/>
      <c r="AM123" s="5"/>
      <c r="AP123" s="5"/>
      <c r="AQ123" s="5"/>
      <c r="AR123" s="5"/>
      <c r="AU123" s="5"/>
      <c r="AV123" s="5"/>
      <c r="AX123" s="5"/>
      <c r="AY123" s="5"/>
      <c r="BA123" s="5"/>
      <c r="BF123" s="5"/>
      <c r="BQ123" s="14"/>
    </row>
    <row r="124" spans="1:69" x14ac:dyDescent="0.3">
      <c r="A124" s="8"/>
      <c r="B124" s="8"/>
      <c r="D124" s="4"/>
      <c r="F124" s="4"/>
      <c r="G124" s="4"/>
      <c r="H124" s="18"/>
      <c r="I124" s="18"/>
      <c r="J124" s="83"/>
      <c r="K124" s="8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14"/>
      <c r="AA124" s="5"/>
      <c r="AD124" s="5"/>
      <c r="AE124" s="5"/>
      <c r="AI124" s="14"/>
      <c r="AJ124" s="5"/>
      <c r="AK124" s="5"/>
      <c r="AM124" s="5"/>
      <c r="AP124" s="5"/>
      <c r="AQ124" s="5"/>
      <c r="AR124" s="5"/>
      <c r="AU124" s="5"/>
      <c r="AV124" s="5"/>
      <c r="AX124" s="5"/>
      <c r="AY124" s="5"/>
      <c r="BA124" s="5"/>
      <c r="BF124" s="5"/>
      <c r="BQ124" s="14"/>
    </row>
    <row r="125" spans="1:69" x14ac:dyDescent="0.3">
      <c r="A125" s="8"/>
      <c r="B125" s="8"/>
      <c r="D125" s="4"/>
      <c r="F125" s="4"/>
      <c r="G125" s="4"/>
      <c r="H125" s="18"/>
      <c r="I125" s="18"/>
      <c r="J125" s="83"/>
      <c r="K125" s="8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14"/>
      <c r="AA125" s="5"/>
      <c r="AD125" s="5"/>
      <c r="AE125" s="5"/>
      <c r="AI125" s="14"/>
      <c r="AJ125" s="5"/>
      <c r="AK125" s="5"/>
      <c r="AM125" s="5"/>
      <c r="AP125" s="5"/>
      <c r="AQ125" s="5"/>
      <c r="AR125" s="5"/>
      <c r="AU125" s="5"/>
      <c r="AV125" s="5"/>
      <c r="AX125" s="5"/>
      <c r="AY125" s="5"/>
      <c r="BA125" s="5"/>
      <c r="BF125" s="5"/>
      <c r="BQ125" s="14"/>
    </row>
    <row r="126" spans="1:69" x14ac:dyDescent="0.3">
      <c r="A126" s="8"/>
      <c r="B126" s="8"/>
      <c r="D126" s="4"/>
      <c r="F126" s="4"/>
      <c r="G126" s="4"/>
      <c r="H126" s="18"/>
      <c r="I126" s="18"/>
      <c r="J126" s="83"/>
      <c r="K126" s="8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14"/>
      <c r="AA126" s="5"/>
      <c r="AD126" s="5"/>
      <c r="AE126" s="5"/>
      <c r="AI126" s="14"/>
      <c r="AJ126" s="5"/>
      <c r="AK126" s="5"/>
      <c r="AM126" s="5"/>
      <c r="AP126" s="5"/>
      <c r="AQ126" s="5"/>
      <c r="AR126" s="5"/>
      <c r="AU126" s="5"/>
      <c r="AV126" s="5"/>
      <c r="AX126" s="5"/>
      <c r="AY126" s="5"/>
      <c r="BA126" s="5"/>
      <c r="BF126" s="5"/>
      <c r="BQ126" s="14"/>
    </row>
    <row r="127" spans="1:69" x14ac:dyDescent="0.3">
      <c r="A127" s="8"/>
      <c r="B127" s="8"/>
      <c r="D127" s="4"/>
      <c r="F127" s="4"/>
      <c r="G127" s="4"/>
      <c r="H127" s="18"/>
      <c r="I127" s="18"/>
      <c r="J127" s="83"/>
      <c r="K127" s="8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14"/>
      <c r="AA127" s="5"/>
      <c r="AD127" s="5"/>
      <c r="AE127" s="5"/>
      <c r="AI127" s="14"/>
      <c r="AJ127" s="5"/>
      <c r="AK127" s="5"/>
      <c r="AM127" s="5"/>
      <c r="AP127" s="5"/>
      <c r="AQ127" s="5"/>
      <c r="AR127" s="5"/>
      <c r="AU127" s="5"/>
      <c r="AV127" s="5"/>
      <c r="AX127" s="5"/>
      <c r="AY127" s="5"/>
      <c r="BA127" s="5"/>
      <c r="BF127" s="5"/>
      <c r="BQ127" s="14"/>
    </row>
    <row r="128" spans="1:69" x14ac:dyDescent="0.3">
      <c r="A128" s="8"/>
      <c r="B128" s="8"/>
      <c r="D128" s="4"/>
      <c r="F128" s="4"/>
      <c r="G128" s="4"/>
      <c r="H128" s="18"/>
      <c r="I128" s="18"/>
      <c r="J128" s="83"/>
      <c r="K128" s="8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14"/>
      <c r="AA128" s="5"/>
      <c r="AD128" s="5"/>
      <c r="AE128" s="5"/>
      <c r="AI128" s="14"/>
      <c r="AJ128" s="5"/>
      <c r="AK128" s="5"/>
      <c r="AM128" s="5"/>
      <c r="AP128" s="5"/>
      <c r="AQ128" s="5"/>
      <c r="AR128" s="5"/>
      <c r="AU128" s="5"/>
      <c r="AV128" s="5"/>
      <c r="AX128" s="5"/>
      <c r="AY128" s="5"/>
      <c r="BA128" s="5"/>
      <c r="BF128" s="5"/>
      <c r="BQ128" s="14"/>
    </row>
    <row r="129" spans="1:69" x14ac:dyDescent="0.3">
      <c r="A129" s="8"/>
      <c r="B129" s="8"/>
      <c r="D129" s="4"/>
      <c r="F129" s="4"/>
      <c r="G129" s="4"/>
      <c r="H129" s="18"/>
      <c r="I129" s="18"/>
      <c r="J129" s="83"/>
      <c r="K129" s="8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14"/>
      <c r="AA129" s="5"/>
      <c r="AD129" s="5"/>
      <c r="AE129" s="5"/>
      <c r="AI129" s="14"/>
      <c r="AJ129" s="5"/>
      <c r="AK129" s="5"/>
      <c r="AM129" s="5"/>
      <c r="AP129" s="5"/>
      <c r="AQ129" s="5"/>
      <c r="AR129" s="5"/>
      <c r="AU129" s="5"/>
      <c r="AV129" s="5"/>
      <c r="AX129" s="5"/>
      <c r="AY129" s="5"/>
      <c r="BA129" s="5"/>
      <c r="BF129" s="5"/>
      <c r="BQ129" s="14"/>
    </row>
    <row r="130" spans="1:69" x14ac:dyDescent="0.3">
      <c r="A130" s="8"/>
      <c r="B130" s="8"/>
      <c r="D130" s="4"/>
      <c r="F130" s="4"/>
      <c r="G130" s="4"/>
      <c r="H130" s="18"/>
      <c r="I130" s="18"/>
      <c r="J130" s="83"/>
      <c r="K130" s="8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14"/>
      <c r="AA130" s="5"/>
      <c r="AD130" s="5"/>
      <c r="AE130" s="5"/>
      <c r="AI130" s="14"/>
      <c r="AJ130" s="5"/>
      <c r="AK130" s="5"/>
      <c r="AM130" s="5"/>
      <c r="AP130" s="5"/>
      <c r="AQ130" s="5"/>
      <c r="AR130" s="5"/>
      <c r="AU130" s="5"/>
      <c r="AV130" s="5"/>
      <c r="AX130" s="5"/>
      <c r="AY130" s="5"/>
      <c r="BA130" s="5"/>
      <c r="BF130" s="5"/>
      <c r="BQ130" s="14"/>
    </row>
    <row r="131" spans="1:69" x14ac:dyDescent="0.3">
      <c r="A131" s="8"/>
      <c r="B131" s="8"/>
      <c r="D131" s="4"/>
      <c r="F131" s="4"/>
      <c r="G131" s="4"/>
      <c r="H131" s="18"/>
      <c r="I131" s="18"/>
      <c r="J131" s="83"/>
      <c r="K131" s="8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14"/>
      <c r="AA131" s="5"/>
      <c r="AD131" s="5"/>
      <c r="AE131" s="5"/>
      <c r="AI131" s="14"/>
      <c r="AJ131" s="5"/>
      <c r="AK131" s="5"/>
      <c r="AM131" s="5"/>
      <c r="AP131" s="5"/>
      <c r="AQ131" s="5"/>
      <c r="AR131" s="5"/>
      <c r="AU131" s="5"/>
      <c r="AV131" s="5"/>
      <c r="AX131" s="5"/>
      <c r="AY131" s="5"/>
      <c r="BA131" s="5"/>
      <c r="BF131" s="5"/>
      <c r="BQ131" s="14"/>
    </row>
    <row r="132" spans="1:69" x14ac:dyDescent="0.3">
      <c r="A132" s="8"/>
      <c r="B132" s="8"/>
      <c r="D132" s="4"/>
      <c r="F132" s="4"/>
      <c r="G132" s="4"/>
      <c r="H132" s="18"/>
      <c r="I132" s="18"/>
      <c r="J132" s="83"/>
      <c r="K132" s="8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14"/>
      <c r="AA132" s="5"/>
      <c r="AD132" s="5"/>
      <c r="AE132" s="5"/>
      <c r="AI132" s="14"/>
      <c r="AJ132" s="5"/>
      <c r="AK132" s="5"/>
      <c r="AM132" s="5"/>
      <c r="AP132" s="5"/>
      <c r="AQ132" s="5"/>
      <c r="AR132" s="5"/>
      <c r="AU132" s="5"/>
      <c r="AV132" s="5"/>
      <c r="AX132" s="5"/>
      <c r="AY132" s="5"/>
      <c r="BA132" s="5"/>
      <c r="BF132" s="5"/>
      <c r="BQ132" s="14"/>
    </row>
    <row r="133" spans="1:69" x14ac:dyDescent="0.3">
      <c r="A133" s="8"/>
      <c r="B133" s="8"/>
      <c r="D133" s="4"/>
      <c r="F133" s="4"/>
      <c r="G133" s="4"/>
      <c r="H133" s="18"/>
      <c r="I133" s="18"/>
      <c r="J133" s="83"/>
      <c r="K133" s="8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14"/>
      <c r="AA133" s="5"/>
      <c r="AD133" s="5"/>
      <c r="AE133" s="5"/>
      <c r="AI133" s="14"/>
      <c r="AJ133" s="5"/>
      <c r="AK133" s="5"/>
      <c r="AM133" s="5"/>
      <c r="AP133" s="5"/>
      <c r="AQ133" s="5"/>
      <c r="AR133" s="5"/>
      <c r="AU133" s="5"/>
      <c r="AV133" s="5"/>
      <c r="AX133" s="5"/>
      <c r="AY133" s="5"/>
      <c r="BA133" s="5"/>
      <c r="BF133" s="5"/>
      <c r="BQ133" s="14"/>
    </row>
    <row r="134" spans="1:69" x14ac:dyDescent="0.3">
      <c r="A134" s="8"/>
      <c r="B134" s="8"/>
      <c r="D134" s="4"/>
      <c r="F134" s="4"/>
      <c r="G134" s="4"/>
      <c r="H134" s="18"/>
      <c r="I134" s="18"/>
      <c r="J134" s="83"/>
      <c r="K134" s="8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14"/>
      <c r="AA134" s="5"/>
      <c r="AD134" s="5"/>
      <c r="AE134" s="5"/>
      <c r="AI134" s="14"/>
      <c r="AJ134" s="5"/>
      <c r="AK134" s="5"/>
      <c r="AM134" s="5"/>
      <c r="AP134" s="5"/>
      <c r="AQ134" s="5"/>
      <c r="AR134" s="5"/>
      <c r="AU134" s="5"/>
      <c r="AV134" s="5"/>
      <c r="AX134" s="5"/>
      <c r="AY134" s="5"/>
      <c r="BA134" s="5"/>
      <c r="BF134" s="5"/>
      <c r="BQ134" s="14"/>
    </row>
    <row r="135" spans="1:69" x14ac:dyDescent="0.3">
      <c r="A135" s="8"/>
      <c r="B135" s="8"/>
      <c r="D135" s="4"/>
      <c r="F135" s="4"/>
      <c r="G135" s="4"/>
      <c r="H135" s="18"/>
      <c r="I135" s="18"/>
      <c r="J135" s="83"/>
      <c r="K135" s="8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14"/>
      <c r="AA135" s="5"/>
      <c r="AD135" s="5"/>
      <c r="AE135" s="5"/>
      <c r="AI135" s="14"/>
      <c r="AJ135" s="5"/>
      <c r="AK135" s="5"/>
      <c r="AM135" s="5"/>
      <c r="AP135" s="5"/>
      <c r="AQ135" s="5"/>
      <c r="AR135" s="5"/>
      <c r="AU135" s="5"/>
      <c r="AV135" s="5"/>
      <c r="AX135" s="5"/>
      <c r="AY135" s="5"/>
      <c r="BA135" s="5"/>
      <c r="BF135" s="5"/>
      <c r="BQ135" s="14"/>
    </row>
    <row r="136" spans="1:69" x14ac:dyDescent="0.3">
      <c r="A136" s="8"/>
      <c r="B136" s="8"/>
      <c r="D136" s="4"/>
      <c r="F136" s="4"/>
      <c r="G136" s="4"/>
      <c r="H136" s="18"/>
      <c r="I136" s="18"/>
      <c r="J136" s="83"/>
      <c r="K136" s="8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14"/>
      <c r="AA136" s="5"/>
      <c r="AD136" s="5"/>
      <c r="AE136" s="5"/>
      <c r="AI136" s="14"/>
      <c r="AJ136" s="5"/>
      <c r="AK136" s="5"/>
      <c r="AM136" s="5"/>
      <c r="AP136" s="5"/>
      <c r="AQ136" s="5"/>
      <c r="AR136" s="5"/>
      <c r="AU136" s="5"/>
      <c r="AV136" s="5"/>
      <c r="AX136" s="5"/>
      <c r="AY136" s="5"/>
      <c r="BA136" s="5"/>
      <c r="BF136" s="5"/>
      <c r="BQ136" s="14"/>
    </row>
    <row r="137" spans="1:69" x14ac:dyDescent="0.3">
      <c r="A137" s="8"/>
      <c r="B137" s="8"/>
      <c r="D137" s="4"/>
      <c r="F137" s="4"/>
      <c r="G137" s="4"/>
      <c r="H137" s="18"/>
      <c r="I137" s="18"/>
      <c r="J137" s="83"/>
      <c r="K137" s="8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14"/>
      <c r="AA137" s="5"/>
      <c r="AD137" s="5"/>
      <c r="AE137" s="5"/>
      <c r="AI137" s="14"/>
      <c r="AJ137" s="5"/>
      <c r="AK137" s="5"/>
      <c r="AM137" s="5"/>
      <c r="AP137" s="5"/>
      <c r="AQ137" s="5"/>
      <c r="AR137" s="5"/>
      <c r="AU137" s="5"/>
      <c r="AV137" s="5"/>
      <c r="AX137" s="5"/>
      <c r="AY137" s="5"/>
      <c r="BA137" s="5"/>
      <c r="BF137" s="5"/>
      <c r="BQ137" s="14"/>
    </row>
    <row r="138" spans="1:69" x14ac:dyDescent="0.3">
      <c r="A138" s="8"/>
      <c r="B138" s="8"/>
      <c r="D138" s="4"/>
      <c r="F138" s="4"/>
      <c r="G138" s="4"/>
      <c r="H138" s="18"/>
      <c r="I138" s="18"/>
      <c r="J138" s="83"/>
      <c r="K138" s="8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14"/>
      <c r="AA138" s="5"/>
      <c r="AD138" s="5"/>
      <c r="AE138" s="5"/>
      <c r="AI138" s="14"/>
      <c r="AJ138" s="5"/>
      <c r="AK138" s="5"/>
      <c r="AM138" s="5"/>
      <c r="AP138" s="5"/>
      <c r="AQ138" s="5"/>
      <c r="AR138" s="5"/>
      <c r="AU138" s="5"/>
      <c r="AV138" s="5"/>
      <c r="AX138" s="5"/>
      <c r="AY138" s="5"/>
      <c r="BA138" s="5"/>
      <c r="BF138" s="5"/>
      <c r="BQ138" s="14"/>
    </row>
    <row r="139" spans="1:69" x14ac:dyDescent="0.3">
      <c r="A139" s="8"/>
      <c r="B139" s="8"/>
      <c r="D139" s="4"/>
      <c r="F139" s="4"/>
      <c r="G139" s="4"/>
      <c r="H139" s="18"/>
      <c r="I139" s="18"/>
      <c r="J139" s="83"/>
      <c r="K139" s="8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14"/>
      <c r="AA139" s="5"/>
      <c r="AD139" s="5"/>
      <c r="AE139" s="5"/>
      <c r="AI139" s="14"/>
      <c r="AJ139" s="5"/>
      <c r="AK139" s="5"/>
      <c r="AM139" s="5"/>
      <c r="AP139" s="5"/>
      <c r="AQ139" s="5"/>
      <c r="AR139" s="5"/>
      <c r="AU139" s="5"/>
      <c r="AV139" s="5"/>
      <c r="AX139" s="5"/>
      <c r="AY139" s="5"/>
      <c r="BA139" s="5"/>
      <c r="BF139" s="5"/>
      <c r="BQ139" s="14"/>
    </row>
    <row r="140" spans="1:69" x14ac:dyDescent="0.3">
      <c r="A140" s="8"/>
      <c r="B140" s="8"/>
      <c r="D140" s="4"/>
      <c r="F140" s="4"/>
      <c r="G140" s="4"/>
      <c r="H140" s="18"/>
      <c r="I140" s="18"/>
      <c r="J140" s="83"/>
      <c r="K140" s="8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14"/>
      <c r="AA140" s="5"/>
      <c r="AD140" s="5"/>
      <c r="AE140" s="5"/>
      <c r="AI140" s="14"/>
      <c r="AJ140" s="5"/>
      <c r="AK140" s="5"/>
      <c r="AM140" s="5"/>
      <c r="AP140" s="5"/>
      <c r="AQ140" s="5"/>
      <c r="AR140" s="5"/>
      <c r="AU140" s="5"/>
      <c r="AV140" s="5"/>
      <c r="AX140" s="5"/>
      <c r="AY140" s="5"/>
      <c r="BA140" s="5"/>
      <c r="BF140" s="5"/>
      <c r="BQ140" s="14"/>
    </row>
    <row r="141" spans="1:69" x14ac:dyDescent="0.3">
      <c r="A141" s="8"/>
      <c r="B141" s="8"/>
      <c r="D141" s="4"/>
      <c r="F141" s="4"/>
      <c r="G141" s="4"/>
      <c r="H141" s="18"/>
      <c r="I141" s="18"/>
      <c r="J141" s="83"/>
      <c r="K141" s="8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14"/>
      <c r="AA141" s="5"/>
      <c r="AD141" s="5"/>
      <c r="AE141" s="5"/>
      <c r="AI141" s="14"/>
      <c r="AJ141" s="5"/>
      <c r="AK141" s="5"/>
      <c r="AM141" s="5"/>
      <c r="AP141" s="5"/>
      <c r="AQ141" s="5"/>
      <c r="AR141" s="5"/>
      <c r="AU141" s="5"/>
      <c r="AV141" s="5"/>
      <c r="AX141" s="5"/>
      <c r="AY141" s="5"/>
      <c r="BA141" s="5"/>
      <c r="BF141" s="5"/>
      <c r="BQ141" s="14"/>
    </row>
    <row r="142" spans="1:69" x14ac:dyDescent="0.3">
      <c r="A142" s="8"/>
      <c r="B142" s="8"/>
      <c r="D142" s="4"/>
      <c r="F142" s="4"/>
      <c r="G142" s="4"/>
      <c r="H142" s="18"/>
      <c r="I142" s="18"/>
      <c r="J142" s="83"/>
      <c r="K142" s="8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14"/>
      <c r="AA142" s="5"/>
      <c r="AD142" s="5"/>
      <c r="AE142" s="5"/>
      <c r="AI142" s="14"/>
      <c r="AJ142" s="5"/>
      <c r="AK142" s="5"/>
      <c r="AM142" s="5"/>
      <c r="AP142" s="5"/>
      <c r="AQ142" s="5"/>
      <c r="AR142" s="5"/>
      <c r="AU142" s="5"/>
      <c r="AV142" s="5"/>
      <c r="AX142" s="5"/>
      <c r="AY142" s="5"/>
      <c r="BA142" s="5"/>
      <c r="BF142" s="5"/>
      <c r="BQ142" s="14"/>
    </row>
    <row r="143" spans="1:69" x14ac:dyDescent="0.3">
      <c r="A143" s="8"/>
      <c r="B143" s="8"/>
      <c r="D143" s="4"/>
      <c r="F143" s="4"/>
      <c r="G143" s="4"/>
      <c r="H143" s="18"/>
      <c r="I143" s="18"/>
      <c r="J143" s="83"/>
      <c r="K143" s="8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14"/>
      <c r="AA143" s="5"/>
      <c r="AD143" s="5"/>
      <c r="AE143" s="5"/>
      <c r="AI143" s="14"/>
      <c r="AJ143" s="5"/>
      <c r="AK143" s="5"/>
      <c r="AM143" s="5"/>
      <c r="AP143" s="5"/>
      <c r="AQ143" s="5"/>
      <c r="AR143" s="5"/>
      <c r="AU143" s="5"/>
      <c r="AV143" s="5"/>
      <c r="AX143" s="5"/>
      <c r="AY143" s="5"/>
      <c r="BA143" s="5"/>
      <c r="BF143" s="5"/>
      <c r="BQ143" s="14"/>
    </row>
    <row r="144" spans="1:69" x14ac:dyDescent="0.3">
      <c r="A144" s="8"/>
      <c r="B144" s="8"/>
      <c r="D144" s="4"/>
      <c r="F144" s="4"/>
      <c r="G144" s="4"/>
      <c r="H144" s="18"/>
      <c r="I144" s="18"/>
      <c r="J144" s="83"/>
      <c r="K144" s="8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14"/>
      <c r="AA144" s="5"/>
      <c r="AD144" s="5"/>
      <c r="AE144" s="5"/>
      <c r="AI144" s="14"/>
      <c r="AJ144" s="5"/>
      <c r="AK144" s="5"/>
      <c r="AM144" s="5"/>
      <c r="AP144" s="5"/>
      <c r="AQ144" s="5"/>
      <c r="AR144" s="5"/>
      <c r="AU144" s="5"/>
      <c r="AV144" s="5"/>
      <c r="AX144" s="5"/>
      <c r="AY144" s="5"/>
      <c r="BA144" s="5"/>
      <c r="BF144" s="5"/>
      <c r="BQ144" s="14"/>
    </row>
    <row r="145" spans="1:69" x14ac:dyDescent="0.3">
      <c r="A145" s="8"/>
      <c r="B145" s="8"/>
      <c r="D145" s="4"/>
      <c r="F145" s="4"/>
      <c r="G145" s="4"/>
      <c r="H145" s="18"/>
      <c r="I145" s="18"/>
      <c r="J145" s="83"/>
      <c r="K145" s="8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14"/>
      <c r="AA145" s="5"/>
      <c r="AD145" s="5"/>
      <c r="AE145" s="5"/>
      <c r="AI145" s="14"/>
      <c r="AJ145" s="5"/>
      <c r="AK145" s="5"/>
      <c r="AM145" s="5"/>
      <c r="AP145" s="5"/>
      <c r="AQ145" s="5"/>
      <c r="AR145" s="5"/>
      <c r="AU145" s="5"/>
      <c r="AV145" s="5"/>
      <c r="AX145" s="5"/>
      <c r="AY145" s="5"/>
      <c r="BA145" s="5"/>
      <c r="BF145" s="5"/>
      <c r="BQ145" s="14"/>
    </row>
    <row r="146" spans="1:69" x14ac:dyDescent="0.3">
      <c r="A146" s="8"/>
      <c r="B146" s="8"/>
      <c r="D146" s="4"/>
      <c r="F146" s="4"/>
      <c r="G146" s="4"/>
      <c r="H146" s="18"/>
      <c r="I146" s="18"/>
      <c r="J146" s="83"/>
      <c r="K146" s="8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14"/>
      <c r="AA146" s="5"/>
      <c r="AD146" s="5"/>
      <c r="AE146" s="5"/>
      <c r="AI146" s="14"/>
      <c r="AJ146" s="5"/>
      <c r="AK146" s="5"/>
      <c r="AM146" s="5"/>
      <c r="AP146" s="5"/>
      <c r="AQ146" s="5"/>
      <c r="AR146" s="5"/>
      <c r="AU146" s="5"/>
      <c r="AV146" s="5"/>
      <c r="AX146" s="5"/>
      <c r="AY146" s="5"/>
      <c r="BA146" s="5"/>
      <c r="BF146" s="5"/>
      <c r="BQ146" s="14"/>
    </row>
    <row r="147" spans="1:69" x14ac:dyDescent="0.3">
      <c r="A147" s="8"/>
      <c r="B147" s="8"/>
      <c r="D147" s="4"/>
      <c r="F147" s="4"/>
      <c r="G147" s="4"/>
      <c r="H147" s="18"/>
      <c r="I147" s="18"/>
      <c r="J147" s="83"/>
      <c r="K147" s="8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14"/>
      <c r="AA147" s="5"/>
      <c r="AD147" s="5"/>
      <c r="AE147" s="5"/>
      <c r="AI147" s="14"/>
      <c r="AJ147" s="5"/>
      <c r="AK147" s="5"/>
      <c r="AM147" s="5"/>
      <c r="AP147" s="5"/>
      <c r="AQ147" s="5"/>
      <c r="AR147" s="5"/>
      <c r="AU147" s="5"/>
      <c r="AV147" s="5"/>
      <c r="AX147" s="5"/>
      <c r="AY147" s="5"/>
      <c r="BA147" s="5"/>
      <c r="BF147" s="5"/>
      <c r="BQ147" s="14"/>
    </row>
    <row r="148" spans="1:69" x14ac:dyDescent="0.3">
      <c r="A148" s="8"/>
      <c r="B148" s="8"/>
      <c r="D148" s="4"/>
      <c r="F148" s="4"/>
      <c r="G148" s="4"/>
      <c r="H148" s="18"/>
      <c r="I148" s="18"/>
      <c r="J148" s="83"/>
      <c r="K148" s="8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14"/>
      <c r="AA148" s="5"/>
      <c r="AD148" s="5"/>
      <c r="AE148" s="5"/>
      <c r="AI148" s="14"/>
      <c r="AJ148" s="5"/>
      <c r="AK148" s="5"/>
      <c r="AM148" s="5"/>
      <c r="AP148" s="5"/>
      <c r="AQ148" s="5"/>
      <c r="AR148" s="5"/>
      <c r="AU148" s="5"/>
      <c r="AV148" s="5"/>
      <c r="AX148" s="5"/>
      <c r="AY148" s="5"/>
      <c r="BA148" s="5"/>
      <c r="BF148" s="5"/>
      <c r="BQ148" s="14"/>
    </row>
    <row r="149" spans="1:69" x14ac:dyDescent="0.3">
      <c r="A149" s="8"/>
      <c r="B149" s="8"/>
      <c r="D149" s="4"/>
      <c r="F149" s="4"/>
      <c r="G149" s="4"/>
      <c r="H149" s="18"/>
      <c r="I149" s="18"/>
      <c r="J149" s="83"/>
      <c r="K149" s="8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14"/>
      <c r="AA149" s="5"/>
      <c r="AD149" s="5"/>
      <c r="AE149" s="5"/>
      <c r="AI149" s="14"/>
      <c r="AJ149" s="5"/>
      <c r="AK149" s="5"/>
      <c r="AM149" s="5"/>
      <c r="AP149" s="5"/>
      <c r="AQ149" s="5"/>
      <c r="AR149" s="5"/>
      <c r="AU149" s="5"/>
      <c r="AV149" s="5"/>
      <c r="AX149" s="5"/>
      <c r="AY149" s="5"/>
      <c r="BA149" s="5"/>
      <c r="BF149" s="5"/>
      <c r="BQ149" s="14"/>
    </row>
    <row r="150" spans="1:69" x14ac:dyDescent="0.3">
      <c r="A150" s="8"/>
      <c r="B150" s="8"/>
      <c r="D150" s="4"/>
      <c r="F150" s="4"/>
      <c r="G150" s="4"/>
      <c r="H150" s="18"/>
      <c r="I150" s="18"/>
      <c r="J150" s="83"/>
      <c r="K150" s="8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14"/>
      <c r="AA150" s="5"/>
      <c r="AD150" s="5"/>
      <c r="AE150" s="5"/>
      <c r="AI150" s="14"/>
      <c r="AJ150" s="5"/>
      <c r="AK150" s="5"/>
      <c r="AM150" s="5"/>
      <c r="AP150" s="5"/>
      <c r="AQ150" s="5"/>
      <c r="AR150" s="5"/>
      <c r="AU150" s="5"/>
      <c r="AV150" s="5"/>
      <c r="AX150" s="5"/>
      <c r="AY150" s="5"/>
      <c r="BA150" s="5"/>
      <c r="BF150" s="5"/>
      <c r="BQ150" s="14"/>
    </row>
    <row r="151" spans="1:69" x14ac:dyDescent="0.3">
      <c r="A151" s="8"/>
      <c r="B151" s="8"/>
      <c r="D151" s="4"/>
      <c r="F151" s="4"/>
      <c r="G151" s="4"/>
      <c r="H151" s="18"/>
      <c r="I151" s="18"/>
      <c r="J151" s="83"/>
      <c r="K151" s="8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14"/>
      <c r="AA151" s="5"/>
      <c r="AD151" s="5"/>
      <c r="AE151" s="5"/>
      <c r="AI151" s="14"/>
      <c r="AJ151" s="5"/>
      <c r="AK151" s="5"/>
      <c r="AM151" s="5"/>
      <c r="AP151" s="5"/>
      <c r="AQ151" s="5"/>
      <c r="AR151" s="5"/>
      <c r="AU151" s="5"/>
      <c r="AV151" s="5"/>
      <c r="AX151" s="5"/>
      <c r="AY151" s="5"/>
      <c r="BA151" s="5"/>
      <c r="BF151" s="5"/>
      <c r="BQ151" s="14"/>
    </row>
    <row r="152" spans="1:69" x14ac:dyDescent="0.3">
      <c r="A152" s="8"/>
      <c r="B152" s="8"/>
      <c r="D152" s="4"/>
      <c r="F152" s="4"/>
      <c r="G152" s="4"/>
      <c r="H152" s="18"/>
      <c r="I152" s="18"/>
      <c r="J152" s="83"/>
      <c r="K152" s="8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14"/>
      <c r="AA152" s="5"/>
      <c r="AD152" s="5"/>
      <c r="AE152" s="5"/>
      <c r="AI152" s="14"/>
      <c r="AJ152" s="5"/>
      <c r="AK152" s="5"/>
      <c r="AM152" s="5"/>
      <c r="AP152" s="5"/>
      <c r="AQ152" s="5"/>
      <c r="AR152" s="5"/>
      <c r="AU152" s="5"/>
      <c r="AV152" s="5"/>
      <c r="AX152" s="5"/>
      <c r="AY152" s="5"/>
      <c r="BA152" s="5"/>
      <c r="BF152" s="5"/>
      <c r="BQ152" s="14"/>
    </row>
    <row r="153" spans="1:69" x14ac:dyDescent="0.3">
      <c r="A153" s="8"/>
      <c r="B153" s="8"/>
      <c r="D153" s="4"/>
      <c r="F153" s="4"/>
      <c r="G153" s="4"/>
      <c r="H153" s="18"/>
      <c r="I153" s="18"/>
      <c r="J153" s="83"/>
      <c r="K153" s="8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14"/>
      <c r="AA153" s="5"/>
      <c r="AD153" s="5"/>
      <c r="AE153" s="5"/>
      <c r="AI153" s="14"/>
      <c r="AJ153" s="5"/>
      <c r="AK153" s="5"/>
      <c r="AM153" s="5"/>
      <c r="AP153" s="5"/>
      <c r="AQ153" s="5"/>
      <c r="AR153" s="5"/>
      <c r="AU153" s="5"/>
      <c r="AV153" s="5"/>
      <c r="AX153" s="5"/>
      <c r="AY153" s="5"/>
      <c r="BA153" s="5"/>
      <c r="BF153" s="5"/>
      <c r="BQ153" s="14"/>
    </row>
    <row r="154" spans="1:69" x14ac:dyDescent="0.3">
      <c r="A154" s="8"/>
      <c r="B154" s="8"/>
      <c r="D154" s="4"/>
      <c r="F154" s="4"/>
      <c r="G154" s="4"/>
      <c r="H154" s="18"/>
      <c r="I154" s="18"/>
      <c r="J154" s="83"/>
      <c r="K154" s="8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14"/>
      <c r="AA154" s="5"/>
      <c r="AD154" s="5"/>
      <c r="AE154" s="5"/>
      <c r="AI154" s="14"/>
      <c r="AJ154" s="5"/>
      <c r="AK154" s="5"/>
      <c r="AM154" s="5"/>
      <c r="AP154" s="5"/>
      <c r="AQ154" s="5"/>
      <c r="AR154" s="5"/>
      <c r="AU154" s="5"/>
      <c r="AV154" s="5"/>
      <c r="AX154" s="5"/>
      <c r="AY154" s="5"/>
      <c r="BA154" s="5"/>
      <c r="BF154" s="5"/>
      <c r="BQ154" s="14"/>
    </row>
    <row r="155" spans="1:69" x14ac:dyDescent="0.3">
      <c r="A155" s="8"/>
      <c r="B155" s="8"/>
      <c r="D155" s="4"/>
      <c r="F155" s="4"/>
      <c r="G155" s="4"/>
      <c r="H155" s="18"/>
      <c r="I155" s="18"/>
      <c r="J155" s="83"/>
      <c r="K155" s="8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14"/>
      <c r="AA155" s="5"/>
      <c r="AD155" s="5"/>
      <c r="AE155" s="5"/>
      <c r="AI155" s="14"/>
      <c r="AJ155" s="5"/>
      <c r="AK155" s="5"/>
      <c r="AM155" s="5"/>
      <c r="AP155" s="5"/>
      <c r="AQ155" s="5"/>
      <c r="AR155" s="5"/>
      <c r="AU155" s="5"/>
      <c r="AV155" s="5"/>
      <c r="AX155" s="5"/>
      <c r="AY155" s="5"/>
      <c r="BA155" s="5"/>
      <c r="BF155" s="5"/>
      <c r="BQ155" s="14"/>
    </row>
    <row r="156" spans="1:69" x14ac:dyDescent="0.3">
      <c r="A156" s="8"/>
      <c r="B156" s="8"/>
      <c r="D156" s="4"/>
      <c r="F156" s="4"/>
      <c r="G156" s="4"/>
      <c r="H156" s="18"/>
      <c r="I156" s="18"/>
      <c r="J156" s="83"/>
      <c r="K156" s="8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14"/>
      <c r="AA156" s="5"/>
      <c r="AD156" s="5"/>
      <c r="AE156" s="5"/>
      <c r="AI156" s="14"/>
      <c r="AJ156" s="5"/>
      <c r="AK156" s="5"/>
      <c r="AM156" s="5"/>
      <c r="AP156" s="5"/>
      <c r="AQ156" s="5"/>
      <c r="AR156" s="5"/>
      <c r="AU156" s="5"/>
      <c r="AV156" s="5"/>
      <c r="AX156" s="5"/>
      <c r="AY156" s="5"/>
      <c r="BA156" s="5"/>
      <c r="BF156" s="5"/>
      <c r="BQ156" s="14"/>
    </row>
    <row r="157" spans="1:69" x14ac:dyDescent="0.3">
      <c r="A157" s="8"/>
      <c r="B157" s="8"/>
      <c r="D157" s="4"/>
      <c r="F157" s="4"/>
      <c r="G157" s="4"/>
      <c r="H157" s="18"/>
      <c r="I157" s="18"/>
      <c r="J157" s="83"/>
      <c r="K157" s="8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14"/>
      <c r="AA157" s="5"/>
      <c r="AD157" s="5"/>
      <c r="AE157" s="5"/>
      <c r="AI157" s="14"/>
      <c r="AJ157" s="5"/>
      <c r="AK157" s="5"/>
      <c r="AM157" s="5"/>
      <c r="AP157" s="5"/>
      <c r="AQ157" s="5"/>
      <c r="AR157" s="5"/>
      <c r="AU157" s="5"/>
      <c r="AV157" s="5"/>
      <c r="AX157" s="5"/>
      <c r="AY157" s="5"/>
      <c r="BA157" s="5"/>
      <c r="BF157" s="5"/>
      <c r="BQ157" s="14"/>
    </row>
    <row r="158" spans="1:69" x14ac:dyDescent="0.3">
      <c r="A158" s="8"/>
      <c r="B158" s="8"/>
      <c r="D158" s="4"/>
      <c r="F158" s="4"/>
      <c r="G158" s="4"/>
      <c r="H158" s="18"/>
      <c r="I158" s="18"/>
      <c r="J158" s="83"/>
      <c r="K158" s="8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14"/>
      <c r="AA158" s="5"/>
      <c r="AD158" s="5"/>
      <c r="AE158" s="5"/>
      <c r="AI158" s="14"/>
      <c r="AJ158" s="5"/>
      <c r="AK158" s="5"/>
      <c r="AM158" s="5"/>
      <c r="AP158" s="5"/>
      <c r="AQ158" s="5"/>
      <c r="AR158" s="5"/>
      <c r="AU158" s="5"/>
      <c r="AV158" s="5"/>
      <c r="AX158" s="5"/>
      <c r="AY158" s="5"/>
      <c r="BA158" s="5"/>
      <c r="BF158" s="5"/>
      <c r="BQ158" s="14"/>
    </row>
    <row r="159" spans="1:69" x14ac:dyDescent="0.3">
      <c r="A159" s="8"/>
      <c r="B159" s="8"/>
      <c r="D159" s="4"/>
      <c r="F159" s="4"/>
      <c r="G159" s="4"/>
      <c r="H159" s="18"/>
      <c r="I159" s="18"/>
      <c r="J159" s="83"/>
      <c r="K159" s="8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14"/>
      <c r="AA159" s="5"/>
      <c r="AD159" s="5"/>
      <c r="AE159" s="5"/>
      <c r="AI159" s="14"/>
      <c r="AJ159" s="5"/>
      <c r="AK159" s="5"/>
      <c r="AM159" s="5"/>
      <c r="AP159" s="5"/>
      <c r="AQ159" s="5"/>
      <c r="AR159" s="5"/>
      <c r="AU159" s="5"/>
      <c r="AV159" s="5"/>
      <c r="AX159" s="5"/>
      <c r="AY159" s="5"/>
      <c r="BA159" s="5"/>
      <c r="BF159" s="5"/>
      <c r="BQ159" s="14"/>
    </row>
    <row r="160" spans="1:69" x14ac:dyDescent="0.3">
      <c r="A160" s="8"/>
      <c r="B160" s="8"/>
      <c r="D160" s="4"/>
      <c r="F160" s="4"/>
      <c r="G160" s="4"/>
      <c r="H160" s="18"/>
      <c r="I160" s="18"/>
      <c r="J160" s="83"/>
      <c r="K160" s="8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14"/>
      <c r="AA160" s="5"/>
      <c r="AD160" s="5"/>
      <c r="AE160" s="5"/>
      <c r="AI160" s="14"/>
      <c r="AJ160" s="5"/>
      <c r="AK160" s="5"/>
      <c r="AM160" s="5"/>
      <c r="AP160" s="5"/>
      <c r="AQ160" s="5"/>
      <c r="AR160" s="5"/>
      <c r="AU160" s="5"/>
      <c r="AV160" s="5"/>
      <c r="AX160" s="5"/>
      <c r="AY160" s="5"/>
      <c r="BA160" s="5"/>
      <c r="BF160" s="5"/>
      <c r="BQ160" s="14"/>
    </row>
    <row r="161" spans="1:69" x14ac:dyDescent="0.3">
      <c r="A161" s="8"/>
      <c r="B161" s="8"/>
      <c r="D161" s="4"/>
      <c r="F161" s="4"/>
      <c r="G161" s="4"/>
      <c r="H161" s="18"/>
      <c r="I161" s="18"/>
      <c r="J161" s="83"/>
      <c r="K161" s="8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14"/>
      <c r="AA161" s="5"/>
      <c r="AD161" s="5"/>
      <c r="AE161" s="5"/>
      <c r="AI161" s="14"/>
      <c r="AJ161" s="5"/>
      <c r="AK161" s="5"/>
      <c r="AM161" s="5"/>
      <c r="AP161" s="5"/>
      <c r="AQ161" s="5"/>
      <c r="AR161" s="5"/>
      <c r="AU161" s="5"/>
      <c r="AV161" s="5"/>
      <c r="AX161" s="5"/>
      <c r="AY161" s="5"/>
      <c r="BA161" s="5"/>
      <c r="BF161" s="5"/>
      <c r="BQ161" s="14"/>
    </row>
    <row r="162" spans="1:69" x14ac:dyDescent="0.3">
      <c r="A162" s="8"/>
      <c r="B162" s="8"/>
      <c r="D162" s="4"/>
      <c r="F162" s="4"/>
      <c r="G162" s="4"/>
      <c r="H162" s="18"/>
      <c r="I162" s="18"/>
      <c r="J162" s="83"/>
      <c r="K162" s="8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14"/>
      <c r="AA162" s="5"/>
      <c r="AD162" s="5"/>
      <c r="AE162" s="5"/>
      <c r="AI162" s="14"/>
      <c r="AJ162" s="5"/>
      <c r="AK162" s="5"/>
      <c r="AM162" s="5"/>
      <c r="AP162" s="5"/>
      <c r="AQ162" s="5"/>
      <c r="AR162" s="5"/>
      <c r="AU162" s="5"/>
      <c r="AV162" s="5"/>
      <c r="AX162" s="5"/>
      <c r="AY162" s="5"/>
      <c r="BA162" s="5"/>
      <c r="BF162" s="5"/>
      <c r="BQ162" s="14"/>
    </row>
    <row r="163" spans="1:69" x14ac:dyDescent="0.3">
      <c r="A163" s="8"/>
      <c r="B163" s="8"/>
      <c r="D163" s="4"/>
      <c r="F163" s="4"/>
      <c r="G163" s="4"/>
      <c r="H163" s="18"/>
      <c r="I163" s="18"/>
      <c r="J163" s="83"/>
      <c r="K163" s="8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14"/>
      <c r="AA163" s="5"/>
      <c r="AD163" s="5"/>
      <c r="AE163" s="5"/>
      <c r="AI163" s="14"/>
      <c r="AJ163" s="5"/>
      <c r="AK163" s="5"/>
      <c r="AM163" s="5"/>
      <c r="AP163" s="5"/>
      <c r="AQ163" s="5"/>
      <c r="AR163" s="5"/>
      <c r="AU163" s="5"/>
      <c r="AV163" s="5"/>
      <c r="AX163" s="5"/>
      <c r="AY163" s="5"/>
      <c r="BA163" s="5"/>
      <c r="BF163" s="5"/>
      <c r="BQ163" s="14"/>
    </row>
    <row r="164" spans="1:69" x14ac:dyDescent="0.3">
      <c r="A164" s="8"/>
      <c r="B164" s="8"/>
      <c r="D164" s="4"/>
      <c r="F164" s="4"/>
      <c r="G164" s="4"/>
      <c r="H164" s="18"/>
      <c r="I164" s="18"/>
      <c r="J164" s="83"/>
      <c r="K164" s="8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14"/>
      <c r="AA164" s="5"/>
      <c r="AD164" s="5"/>
      <c r="AE164" s="5"/>
      <c r="AI164" s="14"/>
      <c r="AJ164" s="5"/>
      <c r="AK164" s="5"/>
      <c r="AM164" s="5"/>
      <c r="AP164" s="5"/>
      <c r="AQ164" s="5"/>
      <c r="AR164" s="5"/>
      <c r="AU164" s="5"/>
      <c r="AV164" s="5"/>
      <c r="AX164" s="5"/>
      <c r="AY164" s="5"/>
      <c r="BA164" s="5"/>
      <c r="BF164" s="5"/>
      <c r="BQ164" s="14"/>
    </row>
    <row r="165" spans="1:69" x14ac:dyDescent="0.3">
      <c r="A165" s="8"/>
      <c r="B165" s="8"/>
      <c r="D165" s="4"/>
      <c r="F165" s="4"/>
      <c r="G165" s="4"/>
      <c r="H165" s="18"/>
      <c r="I165" s="18"/>
      <c r="J165" s="83"/>
      <c r="K165" s="8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14"/>
      <c r="AA165" s="5"/>
      <c r="AD165" s="5"/>
      <c r="AE165" s="5"/>
      <c r="AI165" s="14"/>
      <c r="AJ165" s="5"/>
      <c r="AK165" s="5"/>
      <c r="AM165" s="5"/>
      <c r="AP165" s="5"/>
      <c r="AQ165" s="5"/>
      <c r="AR165" s="5"/>
      <c r="AU165" s="5"/>
      <c r="AV165" s="5"/>
      <c r="AX165" s="5"/>
      <c r="AY165" s="5"/>
      <c r="BA165" s="5"/>
      <c r="BF165" s="5"/>
      <c r="BQ165" s="14"/>
    </row>
    <row r="166" spans="1:69" x14ac:dyDescent="0.3">
      <c r="A166" s="8"/>
      <c r="B166" s="8"/>
      <c r="D166" s="4"/>
      <c r="F166" s="4"/>
      <c r="G166" s="4"/>
      <c r="H166" s="18"/>
      <c r="I166" s="18"/>
      <c r="J166" s="83"/>
      <c r="K166" s="8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14"/>
      <c r="AA166" s="5"/>
      <c r="AD166" s="5"/>
      <c r="AE166" s="5"/>
      <c r="AI166" s="14"/>
      <c r="AJ166" s="5"/>
      <c r="AK166" s="5"/>
      <c r="AM166" s="5"/>
      <c r="AP166" s="5"/>
      <c r="AQ166" s="5"/>
      <c r="AR166" s="5"/>
      <c r="AU166" s="5"/>
      <c r="AV166" s="5"/>
      <c r="AX166" s="5"/>
      <c r="AY166" s="5"/>
      <c r="BA166" s="5"/>
      <c r="BF166" s="5"/>
      <c r="BQ166" s="14"/>
    </row>
    <row r="167" spans="1:69" x14ac:dyDescent="0.3">
      <c r="A167" s="8"/>
      <c r="B167" s="8"/>
      <c r="D167" s="4"/>
      <c r="F167" s="4"/>
      <c r="G167" s="4"/>
      <c r="H167" s="18"/>
      <c r="I167" s="18"/>
      <c r="J167" s="83"/>
      <c r="K167" s="8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14"/>
      <c r="AA167" s="5"/>
      <c r="AD167" s="5"/>
      <c r="AE167" s="5"/>
      <c r="AI167" s="14"/>
      <c r="AJ167" s="5"/>
      <c r="AK167" s="5"/>
      <c r="AM167" s="5"/>
      <c r="AP167" s="5"/>
      <c r="AQ167" s="5"/>
      <c r="AR167" s="5"/>
      <c r="AU167" s="5"/>
      <c r="AV167" s="5"/>
      <c r="AX167" s="5"/>
      <c r="AY167" s="5"/>
      <c r="BA167" s="5"/>
      <c r="BF167" s="5"/>
      <c r="BQ167" s="14"/>
    </row>
    <row r="168" spans="1:69" x14ac:dyDescent="0.3">
      <c r="A168" s="8"/>
      <c r="B168" s="8"/>
      <c r="D168" s="4"/>
      <c r="F168" s="4"/>
      <c r="G168" s="4"/>
      <c r="H168" s="18"/>
      <c r="I168" s="18"/>
      <c r="J168" s="83"/>
      <c r="K168" s="8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14"/>
      <c r="AA168" s="5"/>
      <c r="AD168" s="5"/>
      <c r="AE168" s="5"/>
      <c r="AI168" s="14"/>
      <c r="AJ168" s="5"/>
      <c r="AK168" s="5"/>
      <c r="AM168" s="5"/>
      <c r="AP168" s="5"/>
      <c r="AQ168" s="5"/>
      <c r="AR168" s="5"/>
      <c r="AU168" s="5"/>
      <c r="AV168" s="5"/>
      <c r="AX168" s="5"/>
      <c r="AY168" s="5"/>
      <c r="BA168" s="5"/>
      <c r="BF168" s="5"/>
      <c r="BQ168" s="14"/>
    </row>
    <row r="169" spans="1:69" x14ac:dyDescent="0.3">
      <c r="A169" s="8"/>
      <c r="B169" s="8"/>
      <c r="D169" s="4"/>
      <c r="F169" s="4"/>
      <c r="G169" s="4"/>
      <c r="H169" s="18"/>
      <c r="I169" s="18"/>
      <c r="J169" s="83"/>
      <c r="K169" s="8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14"/>
      <c r="AA169" s="5"/>
      <c r="AD169" s="5"/>
      <c r="AE169" s="5"/>
      <c r="AI169" s="14"/>
      <c r="AJ169" s="5"/>
      <c r="AK169" s="5"/>
      <c r="AM169" s="5"/>
      <c r="AP169" s="5"/>
      <c r="AQ169" s="5"/>
      <c r="AR169" s="5"/>
      <c r="AU169" s="5"/>
      <c r="AV169" s="5"/>
      <c r="AX169" s="5"/>
      <c r="AY169" s="5"/>
      <c r="BA169" s="5"/>
      <c r="BF169" s="5"/>
      <c r="BQ169" s="14"/>
    </row>
    <row r="170" spans="1:69" x14ac:dyDescent="0.3">
      <c r="A170" s="8"/>
      <c r="B170" s="8"/>
      <c r="D170" s="4"/>
      <c r="F170" s="4"/>
      <c r="G170" s="4"/>
      <c r="H170" s="18"/>
      <c r="I170" s="18"/>
      <c r="J170" s="83"/>
      <c r="K170" s="8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14"/>
      <c r="AA170" s="5"/>
      <c r="AD170" s="5"/>
      <c r="AE170" s="5"/>
      <c r="AI170" s="14"/>
      <c r="AJ170" s="5"/>
      <c r="AK170" s="5"/>
      <c r="AM170" s="5"/>
      <c r="AP170" s="5"/>
      <c r="AQ170" s="5"/>
      <c r="AR170" s="5"/>
      <c r="AU170" s="5"/>
      <c r="AV170" s="5"/>
      <c r="AX170" s="5"/>
      <c r="AY170" s="5"/>
      <c r="BA170" s="5"/>
      <c r="BF170" s="5"/>
      <c r="BQ170" s="14"/>
    </row>
    <row r="171" spans="1:69" x14ac:dyDescent="0.3">
      <c r="A171" s="8"/>
      <c r="B171" s="8"/>
      <c r="D171" s="4"/>
      <c r="F171" s="4"/>
      <c r="G171" s="4"/>
      <c r="H171" s="18"/>
      <c r="I171" s="18"/>
      <c r="J171" s="83"/>
      <c r="K171" s="8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14"/>
      <c r="AA171" s="5"/>
      <c r="AD171" s="5"/>
      <c r="AE171" s="5"/>
      <c r="AI171" s="14"/>
      <c r="AJ171" s="5"/>
      <c r="AK171" s="5"/>
      <c r="AM171" s="5"/>
      <c r="AP171" s="5"/>
      <c r="AQ171" s="5"/>
      <c r="AR171" s="5"/>
      <c r="AU171" s="5"/>
      <c r="AV171" s="5"/>
      <c r="AX171" s="5"/>
      <c r="AY171" s="5"/>
      <c r="BA171" s="5"/>
      <c r="BF171" s="5"/>
      <c r="BQ171" s="14"/>
    </row>
    <row r="172" spans="1:69" x14ac:dyDescent="0.3">
      <c r="A172" s="8"/>
      <c r="B172" s="8"/>
      <c r="D172" s="4"/>
      <c r="F172" s="4"/>
      <c r="G172" s="4"/>
      <c r="H172" s="18"/>
      <c r="I172" s="18"/>
      <c r="J172" s="83"/>
      <c r="K172" s="8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14"/>
      <c r="AA172" s="5"/>
      <c r="AD172" s="5"/>
      <c r="AE172" s="5"/>
      <c r="AI172" s="14"/>
      <c r="AJ172" s="5"/>
      <c r="AK172" s="5"/>
      <c r="AM172" s="5"/>
      <c r="AP172" s="5"/>
      <c r="AQ172" s="5"/>
      <c r="AR172" s="5"/>
      <c r="AU172" s="5"/>
      <c r="AV172" s="5"/>
      <c r="AX172" s="5"/>
      <c r="AY172" s="5"/>
      <c r="BA172" s="5"/>
      <c r="BF172" s="5"/>
      <c r="BQ172" s="14"/>
    </row>
    <row r="173" spans="1:69" x14ac:dyDescent="0.3">
      <c r="A173" s="8"/>
      <c r="B173" s="8"/>
      <c r="D173" s="4"/>
      <c r="F173" s="4"/>
      <c r="G173" s="4"/>
      <c r="H173" s="18"/>
      <c r="I173" s="18"/>
      <c r="J173" s="83"/>
      <c r="K173" s="8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14"/>
      <c r="AA173" s="5"/>
      <c r="AD173" s="5"/>
      <c r="AE173" s="5"/>
      <c r="AI173" s="14"/>
      <c r="AJ173" s="5"/>
      <c r="AK173" s="5"/>
      <c r="AM173" s="5"/>
      <c r="AP173" s="5"/>
      <c r="AQ173" s="5"/>
      <c r="AR173" s="5"/>
      <c r="AU173" s="5"/>
      <c r="AV173" s="5"/>
      <c r="AX173" s="5"/>
      <c r="AY173" s="5"/>
      <c r="BA173" s="5"/>
      <c r="BF173" s="5"/>
      <c r="BQ173" s="14"/>
    </row>
    <row r="174" spans="1:69" x14ac:dyDescent="0.3">
      <c r="A174" s="8"/>
      <c r="B174" s="8"/>
      <c r="D174" s="4"/>
      <c r="F174" s="4"/>
      <c r="G174" s="4"/>
      <c r="H174" s="18"/>
      <c r="I174" s="18"/>
      <c r="J174" s="83"/>
      <c r="K174" s="8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14"/>
      <c r="AA174" s="5"/>
      <c r="AD174" s="5"/>
      <c r="AE174" s="5"/>
      <c r="AI174" s="14"/>
      <c r="AJ174" s="5"/>
      <c r="AK174" s="5"/>
      <c r="AM174" s="5"/>
      <c r="AP174" s="5"/>
      <c r="AQ174" s="5"/>
      <c r="AR174" s="5"/>
      <c r="AU174" s="5"/>
      <c r="AV174" s="5"/>
      <c r="AX174" s="5"/>
      <c r="AY174" s="5"/>
      <c r="BA174" s="5"/>
      <c r="BF174" s="5"/>
      <c r="BQ174" s="14"/>
    </row>
    <row r="175" spans="1:69" x14ac:dyDescent="0.3">
      <c r="A175" s="8"/>
      <c r="B175" s="8"/>
      <c r="D175" s="4"/>
      <c r="F175" s="4"/>
      <c r="G175" s="4"/>
      <c r="H175" s="18"/>
      <c r="I175" s="18"/>
      <c r="J175" s="83"/>
      <c r="K175" s="8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14"/>
      <c r="AA175" s="5"/>
      <c r="AD175" s="5"/>
      <c r="AE175" s="5"/>
      <c r="AI175" s="14"/>
      <c r="AJ175" s="5"/>
      <c r="AK175" s="5"/>
      <c r="AM175" s="5"/>
      <c r="AP175" s="5"/>
      <c r="AQ175" s="5"/>
      <c r="AR175" s="5"/>
      <c r="AU175" s="5"/>
      <c r="AV175" s="5"/>
      <c r="AX175" s="5"/>
      <c r="AY175" s="5"/>
      <c r="BA175" s="5"/>
      <c r="BF175" s="5"/>
      <c r="BQ175" s="14"/>
    </row>
    <row r="176" spans="1:69" x14ac:dyDescent="0.3">
      <c r="A176" s="8"/>
      <c r="B176" s="8"/>
      <c r="D176" s="4"/>
      <c r="F176" s="4"/>
      <c r="G176" s="4"/>
      <c r="H176" s="18"/>
      <c r="I176" s="18"/>
      <c r="J176" s="83"/>
      <c r="K176" s="8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14"/>
      <c r="AA176" s="5"/>
      <c r="AD176" s="5"/>
      <c r="AE176" s="5"/>
      <c r="AI176" s="14"/>
      <c r="AJ176" s="5"/>
      <c r="AK176" s="5"/>
      <c r="AM176" s="5"/>
      <c r="AP176" s="5"/>
      <c r="AQ176" s="5"/>
      <c r="AR176" s="5"/>
      <c r="AU176" s="5"/>
      <c r="AV176" s="5"/>
      <c r="AX176" s="5"/>
      <c r="AY176" s="5"/>
      <c r="BA176" s="5"/>
      <c r="BF176" s="5"/>
      <c r="BQ176" s="14"/>
    </row>
    <row r="177" spans="1:69" x14ac:dyDescent="0.3">
      <c r="A177" s="8"/>
      <c r="B177" s="8"/>
      <c r="D177" s="4"/>
      <c r="F177" s="4"/>
      <c r="G177" s="4"/>
      <c r="H177" s="18"/>
      <c r="I177" s="18"/>
      <c r="J177" s="83"/>
      <c r="K177" s="8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14"/>
      <c r="AA177" s="5"/>
      <c r="AD177" s="5"/>
      <c r="AE177" s="5"/>
      <c r="AI177" s="14"/>
      <c r="AJ177" s="5"/>
      <c r="AK177" s="5"/>
      <c r="AM177" s="5"/>
      <c r="AP177" s="5"/>
      <c r="AQ177" s="5"/>
      <c r="AR177" s="5"/>
      <c r="AU177" s="5"/>
      <c r="AV177" s="5"/>
      <c r="AX177" s="5"/>
      <c r="AY177" s="5"/>
      <c r="BA177" s="5"/>
      <c r="BF177" s="5"/>
      <c r="BQ177" s="14"/>
    </row>
    <row r="178" spans="1:69" x14ac:dyDescent="0.3">
      <c r="A178" s="8"/>
      <c r="B178" s="8"/>
      <c r="D178" s="4"/>
      <c r="F178" s="4"/>
      <c r="G178" s="4"/>
      <c r="H178" s="18"/>
      <c r="I178" s="18"/>
      <c r="J178" s="83"/>
      <c r="K178" s="8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14"/>
      <c r="AA178" s="5"/>
      <c r="AD178" s="5"/>
      <c r="AE178" s="5"/>
      <c r="AI178" s="14"/>
      <c r="AJ178" s="5"/>
      <c r="AK178" s="5"/>
      <c r="AM178" s="5"/>
      <c r="AP178" s="5"/>
      <c r="AQ178" s="5"/>
      <c r="AR178" s="5"/>
      <c r="AU178" s="5"/>
      <c r="AV178" s="5"/>
      <c r="AX178" s="5"/>
      <c r="AY178" s="5"/>
      <c r="BA178" s="5"/>
      <c r="BF178" s="5"/>
      <c r="BQ178" s="14"/>
    </row>
    <row r="179" spans="1:69" x14ac:dyDescent="0.3">
      <c r="A179" s="8"/>
      <c r="B179" s="8"/>
      <c r="D179" s="4"/>
      <c r="F179" s="4"/>
      <c r="G179" s="4"/>
      <c r="H179" s="18"/>
      <c r="I179" s="18"/>
      <c r="J179" s="83"/>
      <c r="K179" s="8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14"/>
      <c r="AA179" s="5"/>
      <c r="AD179" s="5"/>
      <c r="AE179" s="5"/>
      <c r="AI179" s="14"/>
      <c r="AJ179" s="5"/>
      <c r="AK179" s="5"/>
      <c r="AM179" s="5"/>
      <c r="AP179" s="5"/>
      <c r="AQ179" s="5"/>
      <c r="AR179" s="5"/>
      <c r="AU179" s="5"/>
      <c r="AV179" s="5"/>
      <c r="AX179" s="5"/>
      <c r="AY179" s="5"/>
      <c r="BA179" s="5"/>
      <c r="BF179" s="5"/>
      <c r="BQ179" s="14"/>
    </row>
    <row r="180" spans="1:69" x14ac:dyDescent="0.3">
      <c r="A180" s="8"/>
      <c r="B180" s="8"/>
      <c r="D180" s="4"/>
      <c r="F180" s="4"/>
      <c r="G180" s="4"/>
      <c r="H180" s="18"/>
      <c r="I180" s="18"/>
      <c r="J180" s="83"/>
      <c r="K180" s="8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14"/>
      <c r="AA180" s="5"/>
      <c r="AD180" s="5"/>
      <c r="AE180" s="5"/>
      <c r="AI180" s="14"/>
      <c r="AJ180" s="5"/>
      <c r="AK180" s="5"/>
      <c r="AM180" s="5"/>
      <c r="AP180" s="5"/>
      <c r="AQ180" s="5"/>
      <c r="AR180" s="5"/>
      <c r="AU180" s="5"/>
      <c r="AV180" s="5"/>
      <c r="AX180" s="5"/>
      <c r="AY180" s="5"/>
      <c r="BA180" s="5"/>
      <c r="BF180" s="5"/>
      <c r="BQ180" s="14"/>
    </row>
    <row r="181" spans="1:69" x14ac:dyDescent="0.3">
      <c r="A181" s="8"/>
      <c r="B181" s="8"/>
      <c r="D181" s="4"/>
      <c r="F181" s="4"/>
      <c r="G181" s="4"/>
      <c r="H181" s="18"/>
      <c r="I181" s="18"/>
      <c r="J181" s="83"/>
      <c r="K181" s="8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14"/>
      <c r="AA181" s="5"/>
      <c r="AD181" s="5"/>
      <c r="AE181" s="5"/>
      <c r="AI181" s="14"/>
      <c r="AJ181" s="5"/>
      <c r="AK181" s="5"/>
      <c r="AM181" s="5"/>
      <c r="AP181" s="5"/>
      <c r="AQ181" s="5"/>
      <c r="AR181" s="5"/>
      <c r="AU181" s="5"/>
      <c r="AV181" s="5"/>
      <c r="AX181" s="5"/>
      <c r="AY181" s="5"/>
      <c r="BA181" s="5"/>
      <c r="BF181" s="5"/>
      <c r="BQ181" s="14"/>
    </row>
    <row r="182" spans="1:69" x14ac:dyDescent="0.3">
      <c r="A182" s="8"/>
      <c r="B182" s="8"/>
      <c r="D182" s="4"/>
      <c r="F182" s="4"/>
      <c r="G182" s="4"/>
      <c r="H182" s="18"/>
      <c r="I182" s="18"/>
      <c r="J182" s="83"/>
      <c r="K182" s="8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14"/>
      <c r="AA182" s="5"/>
      <c r="AD182" s="5"/>
      <c r="AE182" s="5"/>
      <c r="AI182" s="14"/>
      <c r="AJ182" s="5"/>
      <c r="AK182" s="5"/>
      <c r="AM182" s="5"/>
      <c r="AP182" s="5"/>
      <c r="AQ182" s="5"/>
      <c r="AR182" s="5"/>
      <c r="AU182" s="5"/>
      <c r="AV182" s="5"/>
      <c r="AX182" s="5"/>
      <c r="AY182" s="5"/>
      <c r="BA182" s="5"/>
      <c r="BF182" s="5"/>
      <c r="BQ182" s="14"/>
    </row>
    <row r="183" spans="1:69" x14ac:dyDescent="0.3">
      <c r="A183" s="8"/>
      <c r="B183" s="8"/>
      <c r="D183" s="4"/>
      <c r="F183" s="4"/>
      <c r="G183" s="4"/>
      <c r="H183" s="18"/>
      <c r="I183" s="18"/>
      <c r="J183" s="83"/>
      <c r="K183" s="8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14"/>
      <c r="AA183" s="5"/>
      <c r="AD183" s="5"/>
      <c r="AE183" s="5"/>
      <c r="AI183" s="14"/>
      <c r="AJ183" s="5"/>
      <c r="AK183" s="5"/>
      <c r="AM183" s="5"/>
      <c r="AP183" s="5"/>
      <c r="AQ183" s="5"/>
      <c r="AR183" s="5"/>
      <c r="AU183" s="5"/>
      <c r="AV183" s="5"/>
      <c r="AX183" s="5"/>
      <c r="AY183" s="5"/>
      <c r="BA183" s="5"/>
      <c r="BF183" s="5"/>
      <c r="BQ183" s="14"/>
    </row>
    <row r="184" spans="1:69" x14ac:dyDescent="0.3">
      <c r="A184" s="8"/>
      <c r="B184" s="8"/>
      <c r="D184" s="4"/>
      <c r="F184" s="4"/>
      <c r="G184" s="4"/>
      <c r="H184" s="18"/>
      <c r="I184" s="18"/>
      <c r="J184" s="83"/>
      <c r="K184" s="8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14"/>
      <c r="AA184" s="5"/>
      <c r="AD184" s="5"/>
      <c r="AE184" s="5"/>
      <c r="AI184" s="14"/>
      <c r="AJ184" s="5"/>
      <c r="AK184" s="5"/>
      <c r="AM184" s="5"/>
      <c r="AP184" s="5"/>
      <c r="AQ184" s="5"/>
      <c r="AR184" s="5"/>
      <c r="AU184" s="5"/>
      <c r="AV184" s="5"/>
      <c r="AX184" s="5"/>
      <c r="AY184" s="5"/>
      <c r="BA184" s="5"/>
      <c r="BF184" s="5"/>
      <c r="BQ184" s="14"/>
    </row>
    <row r="185" spans="1:69" x14ac:dyDescent="0.3">
      <c r="A185" s="8"/>
      <c r="B185" s="8"/>
      <c r="D185" s="4"/>
      <c r="F185" s="4"/>
      <c r="G185" s="4"/>
      <c r="H185" s="18"/>
      <c r="I185" s="18"/>
      <c r="J185" s="83"/>
      <c r="K185" s="8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14"/>
      <c r="AA185" s="5"/>
      <c r="AD185" s="5"/>
      <c r="AE185" s="5"/>
      <c r="AI185" s="14"/>
      <c r="AJ185" s="5"/>
      <c r="AK185" s="5"/>
      <c r="AM185" s="5"/>
      <c r="AP185" s="5"/>
      <c r="AQ185" s="5"/>
      <c r="AR185" s="5"/>
      <c r="AU185" s="5"/>
      <c r="AV185" s="5"/>
      <c r="AX185" s="5"/>
      <c r="AY185" s="5"/>
      <c r="BA185" s="5"/>
      <c r="BF185" s="5"/>
      <c r="BQ185" s="14"/>
    </row>
    <row r="186" spans="1:69" x14ac:dyDescent="0.3">
      <c r="A186" s="8"/>
      <c r="B186" s="8"/>
      <c r="D186" s="4"/>
      <c r="F186" s="4"/>
      <c r="G186" s="4"/>
      <c r="H186" s="18"/>
      <c r="I186" s="18"/>
      <c r="J186" s="83"/>
      <c r="K186" s="8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14"/>
      <c r="AA186" s="5"/>
      <c r="AD186" s="5"/>
      <c r="AE186" s="5"/>
      <c r="AI186" s="14"/>
      <c r="AJ186" s="5"/>
      <c r="AK186" s="5"/>
      <c r="AM186" s="5"/>
      <c r="AP186" s="5"/>
      <c r="AQ186" s="5"/>
      <c r="AR186" s="5"/>
      <c r="AU186" s="5"/>
      <c r="AV186" s="5"/>
      <c r="AX186" s="5"/>
      <c r="AY186" s="5"/>
      <c r="BA186" s="5"/>
      <c r="BF186" s="5"/>
      <c r="BQ186" s="14"/>
    </row>
    <row r="187" spans="1:69" x14ac:dyDescent="0.3">
      <c r="A187" s="8"/>
      <c r="B187" s="8"/>
      <c r="D187" s="4"/>
      <c r="F187" s="4"/>
      <c r="G187" s="4"/>
      <c r="H187" s="18"/>
      <c r="I187" s="18"/>
      <c r="J187" s="83"/>
      <c r="K187" s="8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14"/>
      <c r="AA187" s="5"/>
      <c r="AD187" s="5"/>
      <c r="AE187" s="5"/>
      <c r="AI187" s="14"/>
      <c r="AJ187" s="5"/>
      <c r="AK187" s="5"/>
      <c r="AM187" s="5"/>
      <c r="AP187" s="5"/>
      <c r="AQ187" s="5"/>
      <c r="AR187" s="5"/>
      <c r="AU187" s="5"/>
      <c r="AV187" s="5"/>
      <c r="AX187" s="5"/>
      <c r="AY187" s="5"/>
      <c r="BA187" s="5"/>
      <c r="BF187" s="5"/>
      <c r="BQ187" s="14"/>
    </row>
    <row r="188" spans="1:69" x14ac:dyDescent="0.3">
      <c r="A188" s="8"/>
      <c r="B188" s="8"/>
      <c r="D188" s="4"/>
      <c r="F188" s="4"/>
      <c r="G188" s="4"/>
      <c r="H188" s="18"/>
      <c r="I188" s="18"/>
      <c r="J188" s="83"/>
      <c r="K188" s="8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14"/>
      <c r="AA188" s="5"/>
      <c r="AD188" s="5"/>
      <c r="AE188" s="5"/>
      <c r="AI188" s="14"/>
      <c r="AJ188" s="5"/>
      <c r="AK188" s="5"/>
      <c r="AM188" s="5"/>
      <c r="AP188" s="5"/>
      <c r="AQ188" s="5"/>
      <c r="AR188" s="5"/>
      <c r="AU188" s="5"/>
      <c r="AV188" s="5"/>
      <c r="AX188" s="5"/>
      <c r="AY188" s="5"/>
      <c r="BA188" s="5"/>
      <c r="BF188" s="5"/>
      <c r="BQ188" s="14"/>
    </row>
    <row r="189" spans="1:69" x14ac:dyDescent="0.3">
      <c r="A189" s="8"/>
      <c r="B189" s="8"/>
      <c r="D189" s="4"/>
      <c r="F189" s="4"/>
      <c r="G189" s="4"/>
      <c r="H189" s="18"/>
      <c r="I189" s="18"/>
      <c r="J189" s="83"/>
      <c r="K189" s="8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14"/>
      <c r="AA189" s="5"/>
      <c r="AD189" s="5"/>
      <c r="AE189" s="5"/>
      <c r="AI189" s="14"/>
      <c r="AJ189" s="5"/>
      <c r="AK189" s="5"/>
      <c r="AM189" s="5"/>
      <c r="AP189" s="5"/>
      <c r="AQ189" s="5"/>
      <c r="AR189" s="5"/>
      <c r="AU189" s="5"/>
      <c r="AV189" s="5"/>
      <c r="AX189" s="5"/>
      <c r="AY189" s="5"/>
      <c r="BA189" s="5"/>
      <c r="BF189" s="5"/>
      <c r="BQ189" s="14"/>
    </row>
    <row r="190" spans="1:69" x14ac:dyDescent="0.3">
      <c r="A190" s="8"/>
      <c r="B190" s="8"/>
      <c r="D190" s="4"/>
      <c r="F190" s="4"/>
      <c r="G190" s="4"/>
      <c r="H190" s="18"/>
      <c r="I190" s="18"/>
      <c r="J190" s="83"/>
      <c r="K190" s="8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14"/>
      <c r="AA190" s="5"/>
      <c r="AD190" s="5"/>
      <c r="AE190" s="5"/>
      <c r="AI190" s="14"/>
      <c r="AJ190" s="5"/>
      <c r="AK190" s="5"/>
      <c r="AM190" s="5"/>
      <c r="AP190" s="5"/>
      <c r="AQ190" s="5"/>
      <c r="AR190" s="5"/>
      <c r="AU190" s="5"/>
      <c r="AV190" s="5"/>
      <c r="AX190" s="5"/>
      <c r="AY190" s="5"/>
      <c r="BA190" s="5"/>
      <c r="BF190" s="5"/>
      <c r="BQ190" s="14"/>
    </row>
    <row r="191" spans="1:69" x14ac:dyDescent="0.3">
      <c r="A191" s="8"/>
      <c r="B191" s="8"/>
      <c r="D191" s="4"/>
      <c r="F191" s="4"/>
      <c r="G191" s="4"/>
      <c r="H191" s="18"/>
      <c r="I191" s="18"/>
      <c r="J191" s="83"/>
      <c r="K191" s="8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14"/>
      <c r="AA191" s="5"/>
      <c r="AD191" s="5"/>
      <c r="AE191" s="5"/>
      <c r="AI191" s="14"/>
      <c r="AJ191" s="5"/>
      <c r="AK191" s="5"/>
      <c r="AM191" s="5"/>
      <c r="AP191" s="5"/>
      <c r="AQ191" s="5"/>
      <c r="AR191" s="5"/>
      <c r="AU191" s="5"/>
      <c r="AV191" s="5"/>
      <c r="AX191" s="5"/>
      <c r="AY191" s="5"/>
      <c r="BA191" s="5"/>
      <c r="BF191" s="5"/>
      <c r="BQ191" s="14"/>
    </row>
    <row r="192" spans="1:69" x14ac:dyDescent="0.3">
      <c r="A192" s="8"/>
      <c r="B192" s="8"/>
      <c r="D192" s="4"/>
      <c r="F192" s="4"/>
      <c r="G192" s="4"/>
      <c r="H192" s="18"/>
      <c r="I192" s="18"/>
      <c r="J192" s="83"/>
      <c r="K192" s="8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14"/>
      <c r="AA192" s="5"/>
      <c r="AD192" s="5"/>
      <c r="AE192" s="5"/>
      <c r="AI192" s="14"/>
      <c r="AJ192" s="5"/>
      <c r="AK192" s="5"/>
      <c r="AM192" s="5"/>
      <c r="AP192" s="5"/>
      <c r="AQ192" s="5"/>
      <c r="AR192" s="5"/>
      <c r="AU192" s="5"/>
      <c r="AV192" s="5"/>
      <c r="AX192" s="5"/>
      <c r="AY192" s="5"/>
      <c r="BA192" s="5"/>
      <c r="BF192" s="5"/>
      <c r="BQ192" s="14"/>
    </row>
    <row r="193" spans="1:69" x14ac:dyDescent="0.3">
      <c r="A193" s="8"/>
      <c r="B193" s="8"/>
      <c r="D193" s="4"/>
      <c r="F193" s="4"/>
      <c r="G193" s="4"/>
      <c r="H193" s="18"/>
      <c r="I193" s="18"/>
      <c r="J193" s="83"/>
      <c r="K193" s="8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14"/>
      <c r="AA193" s="5"/>
      <c r="AD193" s="5"/>
      <c r="AE193" s="5"/>
      <c r="AI193" s="14"/>
      <c r="AJ193" s="5"/>
      <c r="AK193" s="5"/>
      <c r="AM193" s="5"/>
      <c r="AP193" s="5"/>
      <c r="AQ193" s="5"/>
      <c r="AR193" s="5"/>
      <c r="AU193" s="5"/>
      <c r="AV193" s="5"/>
      <c r="AX193" s="5"/>
      <c r="AY193" s="5"/>
      <c r="BA193" s="5"/>
      <c r="BF193" s="5"/>
      <c r="BQ193" s="14"/>
    </row>
    <row r="194" spans="1:69" x14ac:dyDescent="0.3">
      <c r="A194" s="8"/>
      <c r="B194" s="8"/>
      <c r="D194" s="4"/>
      <c r="F194" s="4"/>
      <c r="G194" s="4"/>
      <c r="H194" s="18"/>
      <c r="I194" s="18"/>
      <c r="J194" s="83"/>
      <c r="K194" s="8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14"/>
      <c r="AA194" s="5"/>
      <c r="AD194" s="5"/>
      <c r="AE194" s="5"/>
      <c r="AI194" s="14"/>
      <c r="AJ194" s="5"/>
      <c r="AK194" s="5"/>
      <c r="AM194" s="5"/>
      <c r="AP194" s="5"/>
      <c r="AQ194" s="5"/>
      <c r="AR194" s="5"/>
      <c r="AU194" s="5"/>
      <c r="AV194" s="5"/>
      <c r="AX194" s="5"/>
      <c r="AY194" s="5"/>
      <c r="BA194" s="5"/>
      <c r="BF194" s="5"/>
      <c r="BQ194" s="14"/>
    </row>
    <row r="195" spans="1:69" x14ac:dyDescent="0.3">
      <c r="A195" s="8"/>
      <c r="B195" s="8"/>
      <c r="D195" s="4"/>
      <c r="F195" s="4"/>
      <c r="G195" s="4"/>
      <c r="H195" s="18"/>
      <c r="I195" s="18"/>
      <c r="J195" s="83"/>
      <c r="K195" s="8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14"/>
      <c r="AA195" s="5"/>
      <c r="AD195" s="5"/>
      <c r="AE195" s="5"/>
      <c r="AI195" s="14"/>
      <c r="AJ195" s="5"/>
      <c r="AK195" s="5"/>
      <c r="AM195" s="5"/>
      <c r="AP195" s="5"/>
      <c r="AQ195" s="5"/>
      <c r="AR195" s="5"/>
      <c r="AU195" s="5"/>
      <c r="AV195" s="5"/>
      <c r="AX195" s="5"/>
      <c r="AY195" s="5"/>
      <c r="BA195" s="5"/>
      <c r="BF195" s="5"/>
      <c r="BQ195" s="14"/>
    </row>
    <row r="196" spans="1:69" x14ac:dyDescent="0.3">
      <c r="A196" s="8"/>
      <c r="B196" s="8"/>
      <c r="D196" s="4"/>
      <c r="F196" s="4"/>
      <c r="G196" s="4"/>
      <c r="H196" s="18"/>
      <c r="I196" s="18"/>
      <c r="J196" s="83"/>
      <c r="K196" s="8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14"/>
      <c r="AA196" s="5"/>
      <c r="AD196" s="5"/>
      <c r="AE196" s="5"/>
      <c r="AI196" s="14"/>
      <c r="AJ196" s="5"/>
      <c r="AK196" s="5"/>
      <c r="AM196" s="5"/>
      <c r="AP196" s="5"/>
      <c r="AQ196" s="5"/>
      <c r="AR196" s="5"/>
      <c r="AU196" s="5"/>
      <c r="AV196" s="5"/>
      <c r="AX196" s="5"/>
      <c r="AY196" s="5"/>
      <c r="BA196" s="5"/>
      <c r="BF196" s="5"/>
      <c r="BQ196" s="14"/>
    </row>
    <row r="197" spans="1:69" x14ac:dyDescent="0.3">
      <c r="A197" s="8"/>
      <c r="B197" s="8"/>
      <c r="D197" s="4"/>
      <c r="F197" s="4"/>
      <c r="G197" s="4"/>
      <c r="H197" s="18"/>
      <c r="I197" s="18"/>
      <c r="J197" s="83"/>
      <c r="K197" s="8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14"/>
      <c r="AA197" s="5"/>
      <c r="AD197" s="5"/>
      <c r="AE197" s="5"/>
      <c r="AI197" s="14"/>
      <c r="AJ197" s="5"/>
      <c r="AK197" s="5"/>
      <c r="AM197" s="5"/>
      <c r="AP197" s="5"/>
      <c r="AQ197" s="5"/>
      <c r="AR197" s="5"/>
      <c r="AU197" s="5"/>
      <c r="AV197" s="5"/>
      <c r="AX197" s="5"/>
      <c r="AY197" s="5"/>
      <c r="BA197" s="5"/>
      <c r="BF197" s="5"/>
      <c r="BQ197" s="14"/>
    </row>
    <row r="198" spans="1:69" x14ac:dyDescent="0.3">
      <c r="A198" s="8"/>
      <c r="B198" s="8"/>
      <c r="D198" s="4"/>
      <c r="F198" s="4"/>
      <c r="G198" s="4"/>
      <c r="H198" s="18"/>
      <c r="I198" s="18"/>
      <c r="J198" s="83"/>
      <c r="K198" s="8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14"/>
      <c r="AA198" s="5"/>
      <c r="AD198" s="5"/>
      <c r="AE198" s="5"/>
      <c r="AI198" s="14"/>
      <c r="AJ198" s="5"/>
      <c r="AK198" s="5"/>
      <c r="AM198" s="5"/>
      <c r="AP198" s="5"/>
      <c r="AQ198" s="5"/>
      <c r="AR198" s="5"/>
      <c r="AU198" s="5"/>
      <c r="AV198" s="5"/>
      <c r="AX198" s="5"/>
      <c r="AY198" s="5"/>
      <c r="BA198" s="5"/>
      <c r="BF198" s="5"/>
      <c r="BQ198" s="14"/>
    </row>
    <row r="199" spans="1:69" x14ac:dyDescent="0.3">
      <c r="A199" s="8"/>
      <c r="B199" s="8"/>
      <c r="D199" s="4"/>
      <c r="F199" s="4"/>
      <c r="G199" s="4"/>
      <c r="H199" s="18"/>
      <c r="I199" s="18"/>
      <c r="J199" s="83"/>
      <c r="K199" s="8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14"/>
      <c r="AA199" s="5"/>
      <c r="AD199" s="5"/>
      <c r="AE199" s="5"/>
      <c r="AI199" s="14"/>
      <c r="AJ199" s="5"/>
      <c r="AK199" s="5"/>
      <c r="AM199" s="5"/>
      <c r="AP199" s="5"/>
      <c r="AQ199" s="5"/>
      <c r="AR199" s="5"/>
      <c r="AU199" s="5"/>
      <c r="AV199" s="5"/>
      <c r="AX199" s="5"/>
      <c r="AY199" s="5"/>
      <c r="BA199" s="5"/>
      <c r="BF199" s="5"/>
      <c r="BQ199" s="14"/>
    </row>
    <row r="200" spans="1:69" x14ac:dyDescent="0.3">
      <c r="A200" s="8"/>
      <c r="B200" s="8"/>
      <c r="D200" s="4"/>
      <c r="F200" s="4"/>
      <c r="G200" s="4"/>
      <c r="H200" s="18"/>
      <c r="I200" s="18"/>
      <c r="J200" s="83"/>
      <c r="K200" s="8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14"/>
      <c r="AA200" s="5"/>
      <c r="AD200" s="5"/>
      <c r="AE200" s="5"/>
      <c r="AI200" s="14"/>
      <c r="AJ200" s="5"/>
      <c r="AK200" s="5"/>
      <c r="AM200" s="5"/>
      <c r="AP200" s="5"/>
      <c r="AQ200" s="5"/>
      <c r="AR200" s="5"/>
      <c r="AU200" s="5"/>
      <c r="AV200" s="5"/>
      <c r="AX200" s="5"/>
      <c r="AY200" s="5"/>
      <c r="BA200" s="5"/>
      <c r="BF200" s="5"/>
      <c r="BQ200" s="14"/>
    </row>
    <row r="201" spans="1:69" x14ac:dyDescent="0.3">
      <c r="A201" s="8"/>
      <c r="B201" s="8"/>
      <c r="D201" s="4"/>
      <c r="F201" s="4"/>
      <c r="G201" s="4"/>
      <c r="H201" s="18"/>
      <c r="I201" s="18"/>
      <c r="J201" s="83"/>
      <c r="K201" s="8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14"/>
      <c r="AA201" s="5"/>
      <c r="AD201" s="5"/>
      <c r="AE201" s="5"/>
      <c r="AI201" s="14"/>
      <c r="AJ201" s="5"/>
      <c r="AK201" s="5"/>
      <c r="AM201" s="5"/>
      <c r="AP201" s="5"/>
      <c r="AQ201" s="5"/>
      <c r="AR201" s="5"/>
      <c r="AU201" s="5"/>
      <c r="AV201" s="5"/>
      <c r="AX201" s="5"/>
      <c r="AY201" s="5"/>
      <c r="BA201" s="5"/>
      <c r="BF201" s="5"/>
      <c r="BQ201" s="14"/>
    </row>
    <row r="202" spans="1:69" x14ac:dyDescent="0.3">
      <c r="A202" s="8"/>
      <c r="B202" s="8"/>
      <c r="D202" s="4"/>
      <c r="F202" s="4"/>
      <c r="G202" s="4"/>
      <c r="H202" s="18"/>
      <c r="I202" s="18"/>
      <c r="J202" s="83"/>
      <c r="K202" s="8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14"/>
      <c r="AA202" s="5"/>
      <c r="AD202" s="5"/>
      <c r="AE202" s="5"/>
      <c r="AI202" s="14"/>
      <c r="AJ202" s="5"/>
      <c r="AK202" s="5"/>
      <c r="AM202" s="5"/>
      <c r="AP202" s="5"/>
      <c r="AQ202" s="5"/>
      <c r="AR202" s="5"/>
      <c r="AU202" s="5"/>
      <c r="AV202" s="5"/>
      <c r="AX202" s="5"/>
      <c r="AY202" s="5"/>
      <c r="BA202" s="5"/>
      <c r="BF202" s="5"/>
      <c r="BQ202" s="14"/>
    </row>
    <row r="203" spans="1:69" x14ac:dyDescent="0.3">
      <c r="A203" s="8"/>
      <c r="B203" s="8"/>
      <c r="D203" s="4"/>
      <c r="F203" s="4"/>
      <c r="G203" s="4"/>
      <c r="H203" s="18"/>
      <c r="I203" s="18"/>
      <c r="J203" s="83"/>
      <c r="K203" s="8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14"/>
      <c r="AA203" s="5"/>
      <c r="AD203" s="5"/>
      <c r="AE203" s="5"/>
      <c r="AI203" s="14"/>
      <c r="AJ203" s="5"/>
      <c r="AK203" s="5"/>
      <c r="AM203" s="5"/>
      <c r="AP203" s="5"/>
      <c r="AQ203" s="5"/>
      <c r="AR203" s="5"/>
      <c r="AU203" s="5"/>
      <c r="AV203" s="5"/>
      <c r="AX203" s="5"/>
      <c r="AY203" s="5"/>
      <c r="BA203" s="5"/>
      <c r="BF203" s="5"/>
      <c r="BQ203" s="14"/>
    </row>
    <row r="204" spans="1:69" x14ac:dyDescent="0.3">
      <c r="A204" s="8"/>
      <c r="B204" s="8"/>
      <c r="D204" s="4"/>
      <c r="F204" s="4"/>
      <c r="G204" s="4"/>
      <c r="H204" s="18"/>
      <c r="I204" s="18"/>
      <c r="J204" s="83"/>
      <c r="K204" s="8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14"/>
      <c r="AA204" s="5"/>
      <c r="AD204" s="5"/>
      <c r="AE204" s="5"/>
      <c r="AI204" s="14"/>
      <c r="AJ204" s="5"/>
      <c r="AK204" s="5"/>
      <c r="AM204" s="5"/>
      <c r="AP204" s="5"/>
      <c r="AQ204" s="5"/>
      <c r="AR204" s="5"/>
      <c r="AU204" s="5"/>
      <c r="AV204" s="5"/>
      <c r="AX204" s="5"/>
      <c r="AY204" s="5"/>
      <c r="BA204" s="5"/>
      <c r="BF204" s="5"/>
      <c r="BQ204" s="14"/>
    </row>
    <row r="205" spans="1:69" x14ac:dyDescent="0.3">
      <c r="A205" s="8"/>
      <c r="B205" s="8"/>
      <c r="D205" s="4"/>
      <c r="F205" s="4"/>
      <c r="G205" s="4"/>
      <c r="H205" s="18"/>
      <c r="I205" s="18"/>
      <c r="J205" s="83"/>
      <c r="K205" s="8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14"/>
      <c r="AA205" s="5"/>
      <c r="AD205" s="5"/>
      <c r="AE205" s="5"/>
      <c r="AI205" s="14"/>
      <c r="AJ205" s="5"/>
      <c r="AK205" s="5"/>
      <c r="AM205" s="5"/>
      <c r="AP205" s="5"/>
      <c r="AQ205" s="5"/>
      <c r="AR205" s="5"/>
      <c r="AU205" s="5"/>
      <c r="AV205" s="5"/>
      <c r="AX205" s="5"/>
      <c r="AY205" s="5"/>
      <c r="BA205" s="5"/>
      <c r="BF205" s="5"/>
      <c r="BQ205" s="14"/>
    </row>
    <row r="206" spans="1:69" x14ac:dyDescent="0.3">
      <c r="A206" s="8"/>
      <c r="B206" s="8"/>
      <c r="D206" s="4"/>
      <c r="F206" s="4"/>
      <c r="G206" s="4"/>
      <c r="H206" s="18"/>
      <c r="I206" s="18"/>
      <c r="J206" s="83"/>
      <c r="K206" s="8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14"/>
      <c r="AA206" s="5"/>
      <c r="AD206" s="5"/>
      <c r="AE206" s="5"/>
      <c r="AI206" s="14"/>
      <c r="AJ206" s="5"/>
      <c r="AK206" s="5"/>
      <c r="AM206" s="5"/>
      <c r="AP206" s="5"/>
      <c r="AQ206" s="5"/>
      <c r="AR206" s="5"/>
      <c r="AU206" s="5"/>
      <c r="AV206" s="5"/>
      <c r="AX206" s="5"/>
      <c r="AY206" s="5"/>
      <c r="BA206" s="5"/>
      <c r="BF206" s="5"/>
      <c r="BQ206" s="14"/>
    </row>
    <row r="207" spans="1:69" x14ac:dyDescent="0.3">
      <c r="A207" s="8"/>
      <c r="B207" s="8"/>
      <c r="D207" s="4"/>
      <c r="F207" s="4"/>
      <c r="G207" s="4"/>
      <c r="H207" s="18"/>
      <c r="I207" s="18"/>
      <c r="J207" s="83"/>
      <c r="K207" s="8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14"/>
      <c r="AA207" s="5"/>
      <c r="AD207" s="5"/>
      <c r="AE207" s="5"/>
      <c r="AI207" s="14"/>
      <c r="AJ207" s="5"/>
      <c r="AK207" s="5"/>
      <c r="AM207" s="5"/>
      <c r="AP207" s="5"/>
      <c r="AQ207" s="5"/>
      <c r="AR207" s="5"/>
      <c r="AU207" s="5"/>
      <c r="AV207" s="5"/>
      <c r="AX207" s="5"/>
      <c r="AY207" s="5"/>
      <c r="BA207" s="5"/>
      <c r="BF207" s="5"/>
      <c r="BQ207" s="14"/>
    </row>
    <row r="208" spans="1:69" x14ac:dyDescent="0.3">
      <c r="A208" s="8"/>
      <c r="B208" s="8"/>
      <c r="D208" s="4"/>
      <c r="F208" s="4"/>
      <c r="G208" s="4"/>
      <c r="H208" s="18"/>
      <c r="I208" s="18"/>
      <c r="J208" s="83"/>
      <c r="K208" s="8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14"/>
      <c r="AA208" s="5"/>
      <c r="AD208" s="5"/>
      <c r="AE208" s="5"/>
      <c r="AI208" s="14"/>
      <c r="AJ208" s="5"/>
      <c r="AK208" s="5"/>
      <c r="AM208" s="5"/>
      <c r="AP208" s="5"/>
      <c r="AQ208" s="5"/>
      <c r="AR208" s="5"/>
      <c r="AU208" s="5"/>
      <c r="AV208" s="5"/>
      <c r="AX208" s="5"/>
      <c r="AY208" s="5"/>
      <c r="BA208" s="5"/>
      <c r="BF208" s="5"/>
      <c r="BQ208" s="14"/>
    </row>
    <row r="209" spans="1:69" x14ac:dyDescent="0.3">
      <c r="A209" s="8"/>
      <c r="B209" s="8"/>
      <c r="D209" s="4"/>
      <c r="F209" s="4"/>
      <c r="G209" s="4"/>
      <c r="H209" s="18"/>
      <c r="I209" s="18"/>
      <c r="J209" s="83"/>
      <c r="K209" s="8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14"/>
      <c r="AA209" s="5"/>
      <c r="AD209" s="5"/>
      <c r="AE209" s="5"/>
      <c r="AI209" s="14"/>
      <c r="AJ209" s="5"/>
      <c r="AK209" s="5"/>
      <c r="AM209" s="5"/>
      <c r="AP209" s="5"/>
      <c r="AQ209" s="5"/>
      <c r="AR209" s="5"/>
      <c r="AU209" s="5"/>
      <c r="AV209" s="5"/>
      <c r="AX209" s="5"/>
      <c r="AY209" s="5"/>
      <c r="BA209" s="5"/>
      <c r="BF209" s="5"/>
      <c r="BQ209" s="14"/>
    </row>
    <row r="210" spans="1:69" x14ac:dyDescent="0.3">
      <c r="A210" s="8"/>
      <c r="B210" s="8"/>
      <c r="D210" s="4"/>
      <c r="F210" s="4"/>
      <c r="G210" s="4"/>
      <c r="H210" s="18"/>
      <c r="I210" s="18"/>
      <c r="J210" s="83"/>
      <c r="K210" s="8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14"/>
      <c r="AA210" s="5"/>
      <c r="AD210" s="5"/>
      <c r="AE210" s="5"/>
      <c r="AI210" s="14"/>
      <c r="AJ210" s="5"/>
      <c r="AK210" s="5"/>
      <c r="AM210" s="5"/>
      <c r="AP210" s="5"/>
      <c r="AQ210" s="5"/>
      <c r="AR210" s="5"/>
      <c r="AU210" s="5"/>
      <c r="AV210" s="5"/>
      <c r="AX210" s="5"/>
      <c r="AY210" s="5"/>
      <c r="BA210" s="5"/>
      <c r="BF210" s="5"/>
      <c r="BQ210" s="14"/>
    </row>
    <row r="211" spans="1:69" x14ac:dyDescent="0.3">
      <c r="A211" s="8"/>
      <c r="B211" s="8"/>
      <c r="D211" s="4"/>
      <c r="F211" s="4"/>
      <c r="G211" s="4"/>
      <c r="H211" s="18"/>
      <c r="I211" s="18"/>
      <c r="J211" s="83"/>
      <c r="K211" s="8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14"/>
      <c r="AA211" s="5"/>
      <c r="AD211" s="5"/>
      <c r="AE211" s="5"/>
      <c r="AI211" s="14"/>
      <c r="AJ211" s="5"/>
      <c r="AK211" s="5"/>
      <c r="AM211" s="5"/>
      <c r="AP211" s="5"/>
      <c r="AQ211" s="5"/>
      <c r="AR211" s="5"/>
      <c r="AU211" s="5"/>
      <c r="AV211" s="5"/>
      <c r="AX211" s="5"/>
      <c r="AY211" s="5"/>
      <c r="BA211" s="5"/>
      <c r="BF211" s="5"/>
      <c r="BQ211" s="14"/>
    </row>
    <row r="212" spans="1:69" x14ac:dyDescent="0.3">
      <c r="A212" s="8"/>
      <c r="B212" s="8"/>
      <c r="D212" s="4"/>
      <c r="F212" s="4"/>
      <c r="G212" s="4"/>
      <c r="H212" s="18"/>
      <c r="I212" s="18"/>
      <c r="J212" s="83"/>
      <c r="K212" s="8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14"/>
      <c r="AA212" s="5"/>
      <c r="AD212" s="5"/>
      <c r="AE212" s="5"/>
      <c r="AI212" s="14"/>
      <c r="AJ212" s="5"/>
      <c r="AK212" s="5"/>
      <c r="AM212" s="5"/>
      <c r="AP212" s="5"/>
      <c r="AQ212" s="5"/>
      <c r="AR212" s="5"/>
      <c r="AU212" s="5"/>
      <c r="AV212" s="5"/>
      <c r="AX212" s="5"/>
      <c r="AY212" s="5"/>
      <c r="BA212" s="5"/>
      <c r="BF212" s="5"/>
      <c r="BQ212" s="14"/>
    </row>
    <row r="213" spans="1:69" x14ac:dyDescent="0.3">
      <c r="A213" s="8"/>
      <c r="B213" s="8"/>
      <c r="D213" s="4"/>
      <c r="F213" s="4"/>
      <c r="G213" s="4"/>
      <c r="H213" s="18"/>
      <c r="I213" s="18"/>
      <c r="J213" s="83"/>
      <c r="K213" s="8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14"/>
      <c r="AA213" s="5"/>
      <c r="AD213" s="5"/>
      <c r="AE213" s="5"/>
      <c r="AI213" s="14"/>
      <c r="AJ213" s="5"/>
      <c r="AK213" s="5"/>
      <c r="AM213" s="5"/>
      <c r="AP213" s="5"/>
      <c r="AQ213" s="5"/>
      <c r="AR213" s="5"/>
      <c r="AU213" s="5"/>
      <c r="AV213" s="5"/>
      <c r="AX213" s="5"/>
      <c r="AY213" s="5"/>
      <c r="BA213" s="5"/>
      <c r="BF213" s="5"/>
      <c r="BQ213" s="14"/>
    </row>
    <row r="214" spans="1:69" x14ac:dyDescent="0.3">
      <c r="A214" s="8"/>
      <c r="B214" s="8"/>
      <c r="D214" s="4"/>
      <c r="F214" s="4"/>
      <c r="G214" s="4"/>
      <c r="H214" s="18"/>
      <c r="I214" s="18"/>
      <c r="J214" s="83"/>
      <c r="K214" s="8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14"/>
      <c r="AA214" s="5"/>
      <c r="AD214" s="5"/>
      <c r="AE214" s="5"/>
      <c r="AI214" s="14"/>
      <c r="AJ214" s="5"/>
      <c r="AK214" s="5"/>
      <c r="AM214" s="5"/>
      <c r="AP214" s="5"/>
      <c r="AQ214" s="5"/>
      <c r="AR214" s="5"/>
      <c r="AU214" s="5"/>
      <c r="AV214" s="5"/>
      <c r="AX214" s="5"/>
      <c r="AY214" s="5"/>
      <c r="BA214" s="5"/>
      <c r="BF214" s="5"/>
      <c r="BQ214" s="14"/>
    </row>
    <row r="215" spans="1:69" x14ac:dyDescent="0.3">
      <c r="A215" s="8"/>
      <c r="B215" s="8"/>
      <c r="D215" s="4"/>
      <c r="F215" s="4"/>
      <c r="G215" s="4"/>
      <c r="H215" s="18"/>
      <c r="I215" s="18"/>
      <c r="J215" s="83"/>
      <c r="K215" s="8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14"/>
      <c r="AA215" s="5"/>
      <c r="AD215" s="5"/>
      <c r="AE215" s="5"/>
      <c r="AI215" s="14"/>
      <c r="AJ215" s="5"/>
      <c r="AK215" s="5"/>
      <c r="AM215" s="5"/>
      <c r="AP215" s="5"/>
      <c r="AQ215" s="5"/>
      <c r="AR215" s="5"/>
      <c r="AU215" s="5"/>
      <c r="AV215" s="5"/>
      <c r="AX215" s="5"/>
      <c r="AY215" s="5"/>
      <c r="BA215" s="5"/>
      <c r="BF215" s="5"/>
      <c r="BQ215" s="14"/>
    </row>
    <row r="216" spans="1:69" x14ac:dyDescent="0.3">
      <c r="A216" s="8"/>
      <c r="B216" s="8"/>
      <c r="D216" s="4"/>
      <c r="F216" s="4"/>
      <c r="G216" s="4"/>
      <c r="H216" s="18"/>
      <c r="I216" s="18"/>
      <c r="J216" s="83"/>
      <c r="K216" s="8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14"/>
      <c r="AA216" s="5"/>
      <c r="AD216" s="5"/>
      <c r="AE216" s="5"/>
      <c r="AI216" s="14"/>
      <c r="AJ216" s="5"/>
      <c r="AK216" s="5"/>
      <c r="AM216" s="5"/>
      <c r="AP216" s="5"/>
      <c r="AQ216" s="5"/>
      <c r="AR216" s="5"/>
      <c r="AU216" s="5"/>
      <c r="AV216" s="5"/>
      <c r="AX216" s="5"/>
      <c r="AY216" s="5"/>
      <c r="BA216" s="5"/>
      <c r="BF216" s="5"/>
      <c r="BQ216" s="14"/>
    </row>
    <row r="217" spans="1:69" x14ac:dyDescent="0.3">
      <c r="A217" s="8"/>
      <c r="B217" s="8"/>
      <c r="D217" s="4"/>
      <c r="F217" s="4"/>
      <c r="G217" s="4"/>
      <c r="H217" s="18"/>
      <c r="I217" s="18"/>
      <c r="J217" s="83"/>
      <c r="K217" s="8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14"/>
      <c r="AA217" s="5"/>
      <c r="AD217" s="5"/>
      <c r="AE217" s="5"/>
      <c r="AI217" s="14"/>
      <c r="AJ217" s="5"/>
      <c r="AK217" s="5"/>
      <c r="AM217" s="5"/>
      <c r="AP217" s="5"/>
      <c r="AQ217" s="5"/>
      <c r="AR217" s="5"/>
      <c r="AU217" s="5"/>
      <c r="AV217" s="5"/>
      <c r="AX217" s="5"/>
      <c r="AY217" s="5"/>
      <c r="BA217" s="5"/>
      <c r="BF217" s="5"/>
      <c r="BQ217" s="14"/>
    </row>
    <row r="218" spans="1:69" x14ac:dyDescent="0.3">
      <c r="A218" s="8"/>
      <c r="B218" s="8"/>
      <c r="D218" s="4"/>
      <c r="F218" s="4"/>
      <c r="G218" s="4"/>
      <c r="H218" s="18"/>
      <c r="I218" s="18"/>
      <c r="J218" s="83"/>
      <c r="K218" s="8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14"/>
      <c r="AA218" s="5"/>
      <c r="AD218" s="5"/>
      <c r="AE218" s="5"/>
      <c r="AI218" s="14"/>
      <c r="AJ218" s="5"/>
      <c r="AK218" s="5"/>
      <c r="AM218" s="5"/>
      <c r="AP218" s="5"/>
      <c r="AQ218" s="5"/>
      <c r="AR218" s="5"/>
      <c r="AU218" s="5"/>
      <c r="AV218" s="5"/>
      <c r="AX218" s="5"/>
      <c r="AY218" s="5"/>
      <c r="BA218" s="5"/>
      <c r="BF218" s="5"/>
      <c r="BQ218" s="14"/>
    </row>
    <row r="219" spans="1:69" x14ac:dyDescent="0.3">
      <c r="A219" s="8"/>
      <c r="B219" s="8"/>
      <c r="D219" s="4"/>
      <c r="F219" s="4"/>
      <c r="G219" s="4"/>
      <c r="H219" s="18"/>
      <c r="I219" s="18"/>
      <c r="J219" s="83"/>
      <c r="K219" s="8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14"/>
      <c r="AA219" s="5"/>
      <c r="AD219" s="5"/>
      <c r="AE219" s="5"/>
      <c r="AI219" s="14"/>
      <c r="AJ219" s="5"/>
      <c r="AK219" s="5"/>
      <c r="AM219" s="5"/>
      <c r="AP219" s="5"/>
      <c r="AQ219" s="5"/>
      <c r="AR219" s="5"/>
      <c r="AU219" s="5"/>
      <c r="AV219" s="5"/>
      <c r="AX219" s="5"/>
      <c r="AY219" s="5"/>
      <c r="BA219" s="5"/>
      <c r="BF219" s="5"/>
      <c r="BQ219" s="14"/>
    </row>
    <row r="220" spans="1:69" x14ac:dyDescent="0.3">
      <c r="A220" s="8"/>
      <c r="B220" s="8"/>
      <c r="D220" s="4"/>
      <c r="F220" s="4"/>
      <c r="G220" s="4"/>
      <c r="H220" s="18"/>
      <c r="I220" s="18"/>
      <c r="J220" s="83"/>
      <c r="K220" s="8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14"/>
      <c r="AA220" s="5"/>
      <c r="AD220" s="5"/>
      <c r="AE220" s="5"/>
      <c r="AI220" s="14"/>
      <c r="AJ220" s="5"/>
      <c r="AK220" s="5"/>
      <c r="AM220" s="5"/>
      <c r="AP220" s="5"/>
      <c r="AQ220" s="5"/>
      <c r="AR220" s="5"/>
      <c r="AU220" s="5"/>
      <c r="AV220" s="5"/>
      <c r="AX220" s="5"/>
      <c r="AY220" s="5"/>
      <c r="BA220" s="5"/>
      <c r="BF220" s="5"/>
      <c r="BQ220" s="14"/>
    </row>
    <row r="221" spans="1:69" x14ac:dyDescent="0.3">
      <c r="A221" s="8"/>
      <c r="B221" s="8"/>
      <c r="D221" s="4"/>
      <c r="F221" s="4"/>
      <c r="G221" s="4"/>
      <c r="H221" s="18"/>
      <c r="I221" s="18"/>
      <c r="J221" s="83"/>
      <c r="K221" s="8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14"/>
      <c r="AA221" s="5"/>
      <c r="AD221" s="5"/>
      <c r="AE221" s="5"/>
      <c r="AI221" s="14"/>
      <c r="AJ221" s="5"/>
      <c r="AK221" s="5"/>
      <c r="AM221" s="5"/>
      <c r="AP221" s="5"/>
      <c r="AQ221" s="5"/>
      <c r="AR221" s="5"/>
      <c r="AU221" s="5"/>
      <c r="AV221" s="5"/>
      <c r="AX221" s="5"/>
      <c r="AY221" s="5"/>
      <c r="BA221" s="5"/>
      <c r="BF221" s="5"/>
      <c r="BQ221" s="14"/>
    </row>
    <row r="222" spans="1:69" x14ac:dyDescent="0.3">
      <c r="A222" s="8"/>
      <c r="B222" s="8"/>
      <c r="D222" s="4"/>
      <c r="F222" s="4"/>
      <c r="G222" s="4"/>
      <c r="H222" s="18"/>
      <c r="I222" s="18"/>
      <c r="J222" s="83"/>
      <c r="K222" s="8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14"/>
      <c r="AA222" s="5"/>
      <c r="AD222" s="5"/>
      <c r="AE222" s="5"/>
      <c r="AI222" s="14"/>
      <c r="AJ222" s="5"/>
      <c r="AK222" s="5"/>
      <c r="AM222" s="5"/>
      <c r="AP222" s="5"/>
      <c r="AQ222" s="5"/>
      <c r="AR222" s="5"/>
      <c r="AU222" s="5"/>
      <c r="AV222" s="5"/>
      <c r="AX222" s="5"/>
      <c r="AY222" s="5"/>
      <c r="BA222" s="5"/>
      <c r="BF222" s="5"/>
      <c r="BQ222" s="14"/>
    </row>
    <row r="223" spans="1:69" x14ac:dyDescent="0.3">
      <c r="A223" s="8"/>
      <c r="B223" s="8"/>
      <c r="D223" s="4"/>
      <c r="F223" s="4"/>
      <c r="G223" s="4"/>
      <c r="H223" s="18"/>
      <c r="I223" s="18"/>
      <c r="J223" s="83"/>
      <c r="K223" s="8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14"/>
      <c r="AA223" s="5"/>
      <c r="AD223" s="5"/>
      <c r="AE223" s="5"/>
      <c r="AI223" s="14"/>
      <c r="AJ223" s="5"/>
      <c r="AK223" s="5"/>
      <c r="AM223" s="5"/>
      <c r="AP223" s="5"/>
      <c r="AQ223" s="5"/>
      <c r="AR223" s="5"/>
      <c r="AU223" s="5"/>
      <c r="AV223" s="5"/>
      <c r="AX223" s="5"/>
      <c r="AY223" s="5"/>
      <c r="BA223" s="5"/>
      <c r="BF223" s="5"/>
      <c r="BQ223" s="14"/>
    </row>
    <row r="224" spans="1:69" x14ac:dyDescent="0.3">
      <c r="A224" s="8"/>
      <c r="B224" s="8"/>
      <c r="D224" s="4"/>
      <c r="F224" s="4"/>
      <c r="G224" s="4"/>
      <c r="H224" s="18"/>
      <c r="I224" s="18"/>
      <c r="J224" s="83"/>
      <c r="K224" s="8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14"/>
      <c r="AA224" s="5"/>
      <c r="AD224" s="5"/>
      <c r="AE224" s="5"/>
      <c r="AI224" s="14"/>
      <c r="AJ224" s="5"/>
      <c r="AK224" s="5"/>
      <c r="AM224" s="5"/>
      <c r="AP224" s="5"/>
      <c r="AQ224" s="5"/>
      <c r="AR224" s="5"/>
      <c r="AU224" s="5"/>
      <c r="AV224" s="5"/>
      <c r="AX224" s="5"/>
      <c r="AY224" s="5"/>
      <c r="BA224" s="5"/>
      <c r="BF224" s="5"/>
      <c r="BQ224" s="14"/>
    </row>
    <row r="225" spans="1:69" x14ac:dyDescent="0.3">
      <c r="A225" s="8"/>
      <c r="B225" s="8"/>
      <c r="D225" s="4"/>
      <c r="F225" s="4"/>
      <c r="G225" s="4"/>
      <c r="H225" s="18"/>
      <c r="I225" s="18"/>
      <c r="J225" s="83"/>
      <c r="K225" s="8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14"/>
      <c r="AA225" s="5"/>
      <c r="AD225" s="5"/>
      <c r="AE225" s="5"/>
      <c r="AI225" s="14"/>
      <c r="AJ225" s="5"/>
      <c r="AK225" s="5"/>
      <c r="AM225" s="5"/>
      <c r="AP225" s="5"/>
      <c r="AQ225" s="5"/>
      <c r="AR225" s="5"/>
      <c r="AU225" s="5"/>
      <c r="AV225" s="5"/>
      <c r="AX225" s="5"/>
      <c r="AY225" s="5"/>
      <c r="BA225" s="5"/>
      <c r="BF225" s="5"/>
      <c r="BQ225" s="14"/>
    </row>
    <row r="226" spans="1:69" x14ac:dyDescent="0.3">
      <c r="A226" s="8"/>
      <c r="B226" s="8"/>
      <c r="D226" s="4"/>
      <c r="F226" s="4"/>
      <c r="G226" s="4"/>
      <c r="H226" s="18"/>
      <c r="I226" s="18"/>
      <c r="J226" s="83"/>
      <c r="K226" s="8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14"/>
      <c r="AA226" s="5"/>
      <c r="AD226" s="5"/>
      <c r="AE226" s="5"/>
      <c r="AI226" s="14"/>
      <c r="AJ226" s="5"/>
      <c r="AK226" s="5"/>
      <c r="AM226" s="5"/>
      <c r="AP226" s="5"/>
      <c r="AQ226" s="5"/>
      <c r="AR226" s="5"/>
      <c r="AU226" s="5"/>
      <c r="AV226" s="5"/>
      <c r="AX226" s="5"/>
      <c r="AY226" s="5"/>
      <c r="BA226" s="5"/>
      <c r="BF226" s="5"/>
      <c r="BQ226" s="14"/>
    </row>
    <row r="227" spans="1:69" x14ac:dyDescent="0.3">
      <c r="A227" s="8"/>
      <c r="B227" s="8"/>
      <c r="D227" s="4"/>
      <c r="F227" s="4"/>
      <c r="G227" s="4"/>
      <c r="H227" s="18"/>
      <c r="I227" s="18"/>
      <c r="J227" s="83"/>
      <c r="K227" s="8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14"/>
      <c r="AA227" s="5"/>
      <c r="AD227" s="5"/>
      <c r="AE227" s="5"/>
      <c r="AI227" s="14"/>
      <c r="AJ227" s="5"/>
      <c r="AK227" s="5"/>
      <c r="AM227" s="5"/>
      <c r="AP227" s="5"/>
      <c r="AQ227" s="5"/>
      <c r="AR227" s="5"/>
      <c r="AU227" s="5"/>
      <c r="AV227" s="5"/>
      <c r="AX227" s="5"/>
      <c r="AY227" s="5"/>
      <c r="BA227" s="5"/>
      <c r="BF227" s="5"/>
      <c r="BQ227" s="14"/>
    </row>
    <row r="228" spans="1:69" x14ac:dyDescent="0.3">
      <c r="A228" s="8"/>
      <c r="B228" s="8"/>
      <c r="D228" s="4"/>
      <c r="F228" s="4"/>
      <c r="G228" s="4"/>
      <c r="H228" s="18"/>
      <c r="I228" s="18"/>
      <c r="J228" s="83"/>
      <c r="K228" s="8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14"/>
      <c r="AA228" s="5"/>
      <c r="AD228" s="5"/>
      <c r="AE228" s="5"/>
      <c r="AI228" s="14"/>
      <c r="AJ228" s="5"/>
      <c r="AK228" s="5"/>
      <c r="AM228" s="5"/>
      <c r="AP228" s="5"/>
      <c r="AQ228" s="5"/>
      <c r="AR228" s="5"/>
      <c r="AU228" s="5"/>
      <c r="AV228" s="5"/>
      <c r="AX228" s="5"/>
      <c r="AY228" s="5"/>
      <c r="BA228" s="5"/>
      <c r="BF228" s="5"/>
      <c r="BQ228" s="14"/>
    </row>
    <row r="229" spans="1:69" x14ac:dyDescent="0.3">
      <c r="A229" s="8"/>
      <c r="B229" s="8"/>
      <c r="D229" s="4"/>
      <c r="F229" s="4"/>
      <c r="G229" s="4"/>
      <c r="H229" s="18"/>
      <c r="I229" s="18"/>
      <c r="J229" s="83"/>
      <c r="K229" s="8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14"/>
      <c r="AA229" s="5"/>
      <c r="AD229" s="5"/>
      <c r="AE229" s="5"/>
      <c r="AI229" s="14"/>
      <c r="AJ229" s="5"/>
      <c r="AK229" s="5"/>
      <c r="AM229" s="5"/>
      <c r="AP229" s="5"/>
      <c r="AQ229" s="5"/>
      <c r="AR229" s="5"/>
      <c r="AU229" s="5"/>
      <c r="AV229" s="5"/>
      <c r="AX229" s="5"/>
      <c r="AY229" s="5"/>
      <c r="BA229" s="5"/>
      <c r="BF229" s="5"/>
      <c r="BQ229" s="14"/>
    </row>
    <row r="230" spans="1:69" x14ac:dyDescent="0.3">
      <c r="A230" s="8"/>
      <c r="B230" s="8"/>
      <c r="D230" s="4"/>
      <c r="F230" s="4"/>
      <c r="G230" s="4"/>
      <c r="H230" s="18"/>
      <c r="I230" s="18"/>
      <c r="J230" s="83"/>
      <c r="K230" s="8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14"/>
      <c r="AA230" s="5"/>
      <c r="AD230" s="5"/>
      <c r="AE230" s="5"/>
      <c r="AI230" s="14"/>
      <c r="AJ230" s="5"/>
      <c r="AK230" s="5"/>
      <c r="AM230" s="5"/>
      <c r="AP230" s="5"/>
      <c r="AQ230" s="5"/>
      <c r="AR230" s="5"/>
      <c r="AU230" s="5"/>
      <c r="AV230" s="5"/>
      <c r="AX230" s="5"/>
      <c r="AY230" s="5"/>
      <c r="BA230" s="5"/>
      <c r="BF230" s="5"/>
      <c r="BQ230" s="14"/>
    </row>
    <row r="231" spans="1:69" x14ac:dyDescent="0.3">
      <c r="A231" s="8"/>
      <c r="B231" s="8"/>
      <c r="D231" s="4"/>
      <c r="F231" s="4"/>
      <c r="G231" s="4"/>
      <c r="H231" s="18"/>
      <c r="I231" s="18"/>
      <c r="J231" s="83"/>
      <c r="K231" s="8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14"/>
      <c r="AA231" s="5"/>
      <c r="AD231" s="5"/>
      <c r="AE231" s="5"/>
      <c r="AI231" s="14"/>
      <c r="AJ231" s="5"/>
      <c r="AK231" s="5"/>
      <c r="AM231" s="5"/>
      <c r="AP231" s="5"/>
      <c r="AQ231" s="5"/>
      <c r="AR231" s="5"/>
      <c r="AU231" s="5"/>
      <c r="AV231" s="5"/>
      <c r="AX231" s="5"/>
      <c r="AY231" s="5"/>
      <c r="BA231" s="5"/>
      <c r="BF231" s="5"/>
      <c r="BQ231" s="14"/>
    </row>
    <row r="232" spans="1:69" x14ac:dyDescent="0.3">
      <c r="A232" s="8"/>
      <c r="B232" s="8"/>
      <c r="D232" s="4"/>
      <c r="F232" s="4"/>
      <c r="G232" s="4"/>
      <c r="H232" s="18"/>
      <c r="I232" s="18"/>
      <c r="J232" s="83"/>
      <c r="K232" s="8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14"/>
      <c r="AA232" s="5"/>
      <c r="AD232" s="5"/>
      <c r="AE232" s="5"/>
      <c r="AI232" s="14"/>
      <c r="AJ232" s="5"/>
      <c r="AK232" s="5"/>
      <c r="AM232" s="5"/>
      <c r="AP232" s="5"/>
      <c r="AQ232" s="5"/>
      <c r="AR232" s="5"/>
      <c r="AU232" s="5"/>
      <c r="AV232" s="5"/>
      <c r="AX232" s="5"/>
      <c r="AY232" s="5"/>
      <c r="BA232" s="5"/>
      <c r="BF232" s="5"/>
      <c r="BQ232" s="14"/>
    </row>
    <row r="233" spans="1:69" x14ac:dyDescent="0.3">
      <c r="A233" s="8"/>
      <c r="B233" s="8"/>
      <c r="D233" s="4"/>
      <c r="F233" s="4"/>
      <c r="G233" s="4"/>
      <c r="H233" s="18"/>
      <c r="I233" s="18"/>
      <c r="J233" s="83"/>
      <c r="K233" s="8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14"/>
      <c r="AA233" s="5"/>
      <c r="AD233" s="5"/>
      <c r="AE233" s="5"/>
      <c r="AI233" s="14"/>
      <c r="AJ233" s="5"/>
      <c r="AK233" s="5"/>
      <c r="AM233" s="5"/>
      <c r="AP233" s="5"/>
      <c r="AQ233" s="5"/>
      <c r="AR233" s="5"/>
      <c r="AU233" s="5"/>
      <c r="AV233" s="5"/>
      <c r="AX233" s="5"/>
      <c r="AY233" s="5"/>
      <c r="BA233" s="5"/>
      <c r="BF233" s="5"/>
      <c r="BQ233" s="14"/>
    </row>
    <row r="234" spans="1:69" x14ac:dyDescent="0.3">
      <c r="A234" s="8"/>
      <c r="B234" s="8"/>
      <c r="D234" s="4"/>
      <c r="F234" s="4"/>
      <c r="G234" s="4"/>
      <c r="H234" s="18"/>
      <c r="I234" s="18"/>
      <c r="J234" s="83"/>
      <c r="K234" s="8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14"/>
      <c r="AA234" s="5"/>
      <c r="AD234" s="5"/>
      <c r="AE234" s="5"/>
      <c r="AI234" s="14"/>
      <c r="AJ234" s="5"/>
      <c r="AK234" s="5"/>
      <c r="AM234" s="5"/>
      <c r="AP234" s="5"/>
      <c r="AQ234" s="5"/>
      <c r="AR234" s="5"/>
      <c r="AU234" s="5"/>
      <c r="AV234" s="5"/>
      <c r="AX234" s="5"/>
      <c r="AY234" s="5"/>
      <c r="BA234" s="5"/>
      <c r="BF234" s="5"/>
      <c r="BQ234" s="14"/>
    </row>
    <row r="235" spans="1:69" x14ac:dyDescent="0.3">
      <c r="A235" s="8"/>
      <c r="B235" s="8"/>
      <c r="D235" s="4"/>
      <c r="F235" s="4"/>
      <c r="G235" s="4"/>
      <c r="H235" s="18"/>
      <c r="I235" s="18"/>
      <c r="J235" s="83"/>
      <c r="K235" s="8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14"/>
      <c r="AA235" s="5"/>
      <c r="AD235" s="5"/>
      <c r="AE235" s="5"/>
      <c r="AI235" s="14"/>
      <c r="AJ235" s="5"/>
      <c r="AK235" s="5"/>
      <c r="AM235" s="5"/>
      <c r="AP235" s="5"/>
      <c r="AQ235" s="5"/>
      <c r="AR235" s="5"/>
      <c r="AU235" s="5"/>
      <c r="AV235" s="5"/>
      <c r="AX235" s="5"/>
      <c r="AY235" s="5"/>
      <c r="BA235" s="5"/>
      <c r="BF235" s="5"/>
      <c r="BQ235" s="14"/>
    </row>
    <row r="236" spans="1:69" x14ac:dyDescent="0.3">
      <c r="A236" s="8"/>
      <c r="B236" s="8"/>
      <c r="D236" s="4"/>
      <c r="F236" s="4"/>
      <c r="G236" s="4"/>
      <c r="H236" s="18"/>
      <c r="I236" s="18"/>
      <c r="J236" s="83"/>
      <c r="K236" s="8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14"/>
      <c r="AA236" s="5"/>
      <c r="AD236" s="5"/>
      <c r="AE236" s="5"/>
      <c r="AI236" s="14"/>
      <c r="AJ236" s="5"/>
      <c r="AK236" s="5"/>
      <c r="AM236" s="5"/>
      <c r="AP236" s="5"/>
      <c r="AQ236" s="5"/>
      <c r="AR236" s="5"/>
      <c r="AU236" s="5"/>
      <c r="AV236" s="5"/>
      <c r="AX236" s="5"/>
      <c r="AY236" s="5"/>
      <c r="BA236" s="5"/>
      <c r="BF236" s="5"/>
      <c r="BQ236" s="14"/>
    </row>
    <row r="237" spans="1:69" x14ac:dyDescent="0.3">
      <c r="A237" s="8"/>
      <c r="B237" s="8"/>
      <c r="D237" s="4"/>
      <c r="F237" s="4"/>
      <c r="G237" s="4"/>
      <c r="H237" s="18"/>
      <c r="I237" s="18"/>
      <c r="J237" s="83"/>
      <c r="K237" s="8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14"/>
      <c r="AA237" s="5"/>
      <c r="AD237" s="5"/>
      <c r="AE237" s="5"/>
      <c r="AI237" s="14"/>
      <c r="AJ237" s="5"/>
      <c r="AK237" s="5"/>
      <c r="AM237" s="5"/>
      <c r="AP237" s="5"/>
      <c r="AQ237" s="5"/>
      <c r="AR237" s="5"/>
      <c r="AU237" s="5"/>
      <c r="AV237" s="5"/>
      <c r="AX237" s="5"/>
      <c r="AY237" s="5"/>
      <c r="BA237" s="5"/>
      <c r="BF237" s="5"/>
      <c r="BQ237" s="14"/>
    </row>
    <row r="238" spans="1:69" x14ac:dyDescent="0.3">
      <c r="A238" s="8"/>
      <c r="B238" s="8"/>
      <c r="D238" s="4"/>
      <c r="F238" s="4"/>
      <c r="G238" s="4"/>
      <c r="H238" s="18"/>
      <c r="I238" s="18"/>
      <c r="J238" s="83"/>
      <c r="K238" s="8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14"/>
      <c r="AA238" s="5"/>
      <c r="AD238" s="5"/>
      <c r="AE238" s="5"/>
      <c r="AI238" s="14"/>
      <c r="AJ238" s="5"/>
      <c r="AK238" s="5"/>
      <c r="AM238" s="5"/>
      <c r="AP238" s="5"/>
      <c r="AQ238" s="5"/>
      <c r="AR238" s="5"/>
      <c r="AU238" s="5"/>
      <c r="AV238" s="5"/>
      <c r="AX238" s="5"/>
      <c r="AY238" s="5"/>
      <c r="BA238" s="5"/>
      <c r="BF238" s="5"/>
      <c r="BQ238" s="14"/>
    </row>
    <row r="239" spans="1:69" x14ac:dyDescent="0.3">
      <c r="A239" s="8"/>
      <c r="B239" s="8"/>
      <c r="D239" s="4"/>
      <c r="F239" s="4"/>
      <c r="G239" s="4"/>
      <c r="H239" s="18"/>
      <c r="I239" s="18"/>
      <c r="J239" s="83"/>
      <c r="K239" s="8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14"/>
      <c r="AA239" s="5"/>
      <c r="AD239" s="5"/>
      <c r="AE239" s="5"/>
      <c r="AI239" s="14"/>
      <c r="AJ239" s="5"/>
      <c r="AK239" s="5"/>
      <c r="AM239" s="5"/>
      <c r="AP239" s="5"/>
      <c r="AQ239" s="5"/>
      <c r="AR239" s="5"/>
      <c r="AU239" s="5"/>
      <c r="AV239" s="5"/>
      <c r="AX239" s="5"/>
      <c r="AY239" s="5"/>
      <c r="BA239" s="5"/>
      <c r="BF239" s="5"/>
      <c r="BQ239" s="14"/>
    </row>
    <row r="240" spans="1:69" x14ac:dyDescent="0.3">
      <c r="A240" s="8"/>
      <c r="B240" s="8"/>
      <c r="D240" s="4"/>
      <c r="F240" s="4"/>
      <c r="G240" s="4"/>
      <c r="H240" s="18"/>
      <c r="I240" s="18"/>
      <c r="J240" s="83"/>
      <c r="K240" s="8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14"/>
      <c r="AA240" s="5"/>
      <c r="AD240" s="5"/>
      <c r="AE240" s="5"/>
      <c r="AI240" s="14"/>
      <c r="AJ240" s="5"/>
      <c r="AK240" s="5"/>
      <c r="AM240" s="5"/>
      <c r="AP240" s="5"/>
      <c r="AQ240" s="5"/>
      <c r="AR240" s="5"/>
      <c r="AU240" s="5"/>
      <c r="AV240" s="5"/>
      <c r="AX240" s="5"/>
      <c r="AY240" s="5"/>
      <c r="BA240" s="5"/>
      <c r="BF240" s="5"/>
      <c r="BQ240" s="14"/>
    </row>
    <row r="241" spans="1:69" x14ac:dyDescent="0.3">
      <c r="A241" s="8"/>
      <c r="B241" s="8"/>
      <c r="D241" s="4"/>
      <c r="F241" s="4"/>
      <c r="G241" s="4"/>
      <c r="H241" s="18"/>
      <c r="I241" s="18"/>
      <c r="J241" s="83"/>
      <c r="K241" s="8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14"/>
      <c r="AA241" s="5"/>
      <c r="AD241" s="5"/>
      <c r="AE241" s="5"/>
      <c r="AI241" s="14"/>
      <c r="AJ241" s="5"/>
      <c r="AK241" s="5"/>
      <c r="AM241" s="5"/>
      <c r="AP241" s="5"/>
      <c r="AQ241" s="5"/>
      <c r="AR241" s="5"/>
      <c r="AU241" s="5"/>
      <c r="AV241" s="5"/>
      <c r="AX241" s="5"/>
      <c r="AY241" s="5"/>
      <c r="BA241" s="5"/>
      <c r="BF241" s="5"/>
      <c r="BQ241" s="14"/>
    </row>
    <row r="242" spans="1:69" x14ac:dyDescent="0.3">
      <c r="A242" s="8"/>
      <c r="B242" s="8"/>
      <c r="D242" s="4"/>
      <c r="F242" s="4"/>
      <c r="G242" s="4"/>
      <c r="H242" s="18"/>
      <c r="I242" s="18"/>
      <c r="J242" s="83"/>
      <c r="K242" s="8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14"/>
      <c r="AA242" s="5"/>
      <c r="AD242" s="5"/>
      <c r="AE242" s="5"/>
      <c r="AI242" s="14"/>
      <c r="AJ242" s="5"/>
      <c r="AK242" s="5"/>
      <c r="AM242" s="5"/>
      <c r="AP242" s="5"/>
      <c r="AQ242" s="5"/>
      <c r="AR242" s="5"/>
      <c r="AU242" s="5"/>
      <c r="AV242" s="5"/>
      <c r="AX242" s="5"/>
      <c r="AY242" s="5"/>
      <c r="BA242" s="5"/>
      <c r="BF242" s="5"/>
      <c r="BQ242" s="14"/>
    </row>
    <row r="243" spans="1:69" x14ac:dyDescent="0.3">
      <c r="A243" s="8"/>
      <c r="B243" s="8"/>
      <c r="D243" s="4"/>
      <c r="F243" s="4"/>
      <c r="G243" s="4"/>
      <c r="H243" s="18"/>
      <c r="I243" s="18"/>
      <c r="J243" s="83"/>
      <c r="K243" s="8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14"/>
      <c r="AA243" s="5"/>
      <c r="AD243" s="5"/>
      <c r="AE243" s="5"/>
      <c r="AI243" s="14"/>
      <c r="AJ243" s="5"/>
      <c r="AK243" s="5"/>
      <c r="AM243" s="5"/>
      <c r="AP243" s="5"/>
      <c r="AQ243" s="5"/>
      <c r="AR243" s="5"/>
      <c r="AU243" s="5"/>
      <c r="AV243" s="5"/>
      <c r="AX243" s="5"/>
      <c r="AY243" s="5"/>
      <c r="BA243" s="5"/>
      <c r="BF243" s="5"/>
      <c r="BQ243" s="14"/>
    </row>
    <row r="244" spans="1:69" x14ac:dyDescent="0.3">
      <c r="A244" s="8"/>
      <c r="B244" s="8"/>
      <c r="D244" s="4"/>
      <c r="F244" s="4"/>
      <c r="G244" s="4"/>
      <c r="H244" s="18"/>
      <c r="I244" s="18"/>
      <c r="J244" s="83"/>
      <c r="K244" s="8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14"/>
      <c r="AA244" s="5"/>
      <c r="AD244" s="5"/>
      <c r="AE244" s="5"/>
      <c r="AI244" s="14"/>
      <c r="AJ244" s="5"/>
      <c r="AK244" s="5"/>
      <c r="AM244" s="5"/>
      <c r="AP244" s="5"/>
      <c r="AQ244" s="5"/>
      <c r="AR244" s="5"/>
      <c r="AU244" s="5"/>
      <c r="AV244" s="5"/>
      <c r="AX244" s="5"/>
      <c r="AY244" s="5"/>
      <c r="BA244" s="5"/>
      <c r="BF244" s="5"/>
      <c r="BQ244" s="14"/>
    </row>
    <row r="245" spans="1:69" x14ac:dyDescent="0.3">
      <c r="A245" s="8"/>
      <c r="B245" s="8"/>
      <c r="D245" s="4"/>
      <c r="F245" s="4"/>
      <c r="G245" s="4"/>
      <c r="H245" s="18"/>
      <c r="I245" s="18"/>
      <c r="J245" s="83"/>
      <c r="K245" s="8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14"/>
      <c r="AA245" s="5"/>
      <c r="AD245" s="5"/>
      <c r="AE245" s="5"/>
      <c r="AI245" s="14"/>
      <c r="AJ245" s="5"/>
      <c r="AK245" s="5"/>
      <c r="AM245" s="5"/>
      <c r="AP245" s="5"/>
      <c r="AQ245" s="5"/>
      <c r="AR245" s="5"/>
      <c r="AU245" s="5"/>
      <c r="AV245" s="5"/>
      <c r="AX245" s="5"/>
      <c r="AY245" s="5"/>
      <c r="BA245" s="5"/>
      <c r="BF245" s="5"/>
      <c r="BQ245" s="14"/>
    </row>
    <row r="246" spans="1:69" x14ac:dyDescent="0.3">
      <c r="A246" s="8"/>
      <c r="B246" s="8"/>
      <c r="D246" s="4"/>
      <c r="F246" s="4"/>
      <c r="G246" s="4"/>
      <c r="H246" s="18"/>
      <c r="I246" s="18"/>
      <c r="J246" s="83"/>
      <c r="K246" s="8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14"/>
      <c r="AA246" s="5"/>
      <c r="AD246" s="5"/>
      <c r="AE246" s="5"/>
      <c r="AI246" s="14"/>
      <c r="AJ246" s="5"/>
      <c r="AK246" s="5"/>
      <c r="AM246" s="5"/>
      <c r="AP246" s="5"/>
      <c r="AQ246" s="5"/>
      <c r="AR246" s="5"/>
      <c r="AU246" s="5"/>
      <c r="AV246" s="5"/>
      <c r="AX246" s="5"/>
      <c r="AY246" s="5"/>
      <c r="BA246" s="5"/>
      <c r="BF246" s="5"/>
      <c r="BQ246" s="14"/>
    </row>
    <row r="247" spans="1:69" x14ac:dyDescent="0.3">
      <c r="A247" s="8"/>
      <c r="B247" s="8"/>
      <c r="D247" s="4"/>
      <c r="F247" s="4"/>
      <c r="G247" s="4"/>
      <c r="H247" s="18"/>
      <c r="I247" s="18"/>
      <c r="J247" s="83"/>
      <c r="K247" s="8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14"/>
      <c r="AA247" s="5"/>
      <c r="AD247" s="5"/>
      <c r="AE247" s="5"/>
      <c r="AI247" s="14"/>
      <c r="AJ247" s="5"/>
      <c r="AK247" s="5"/>
      <c r="AM247" s="5"/>
      <c r="AP247" s="5"/>
      <c r="AQ247" s="5"/>
      <c r="AR247" s="5"/>
      <c r="AU247" s="5"/>
      <c r="AV247" s="5"/>
      <c r="AX247" s="5"/>
      <c r="AY247" s="5"/>
      <c r="BA247" s="5"/>
      <c r="BF247" s="5"/>
      <c r="BQ247" s="14"/>
    </row>
    <row r="248" spans="1:69" x14ac:dyDescent="0.3">
      <c r="A248" s="8"/>
      <c r="B248" s="8"/>
      <c r="D248" s="4"/>
      <c r="F248" s="4"/>
      <c r="G248" s="4"/>
      <c r="H248" s="18"/>
      <c r="I248" s="18"/>
      <c r="J248" s="83"/>
      <c r="K248" s="8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14"/>
      <c r="AA248" s="5"/>
      <c r="AD248" s="5"/>
      <c r="AE248" s="5"/>
      <c r="AI248" s="14"/>
      <c r="AJ248" s="5"/>
      <c r="AK248" s="5"/>
      <c r="AM248" s="5"/>
      <c r="AP248" s="5"/>
      <c r="AQ248" s="5"/>
      <c r="AR248" s="5"/>
      <c r="AU248" s="5"/>
      <c r="AV248" s="5"/>
      <c r="AX248" s="5"/>
      <c r="AY248" s="5"/>
      <c r="BA248" s="5"/>
      <c r="BF248" s="5"/>
      <c r="BQ248" s="14"/>
    </row>
    <row r="249" spans="1:69" x14ac:dyDescent="0.3">
      <c r="A249" s="8"/>
      <c r="B249" s="8"/>
      <c r="D249" s="4"/>
      <c r="F249" s="4"/>
      <c r="G249" s="4"/>
      <c r="H249" s="18"/>
      <c r="I249" s="18"/>
      <c r="J249" s="83"/>
      <c r="K249" s="8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14"/>
      <c r="AA249" s="5"/>
      <c r="AD249" s="5"/>
      <c r="AE249" s="5"/>
      <c r="AI249" s="14"/>
      <c r="AJ249" s="5"/>
      <c r="AK249" s="5"/>
      <c r="AM249" s="5"/>
      <c r="AP249" s="5"/>
      <c r="AQ249" s="5"/>
      <c r="AR249" s="5"/>
      <c r="AU249" s="5"/>
      <c r="AV249" s="5"/>
      <c r="AX249" s="5"/>
      <c r="AY249" s="5"/>
      <c r="BA249" s="5"/>
      <c r="BF249" s="5"/>
      <c r="BQ249" s="14"/>
    </row>
    <row r="250" spans="1:69" x14ac:dyDescent="0.3">
      <c r="A250" s="8"/>
      <c r="B250" s="8"/>
      <c r="D250" s="4"/>
      <c r="F250" s="4"/>
      <c r="G250" s="4"/>
      <c r="H250" s="18"/>
      <c r="I250" s="18"/>
      <c r="J250" s="83"/>
      <c r="K250" s="8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14"/>
      <c r="AA250" s="5"/>
      <c r="AD250" s="5"/>
      <c r="AE250" s="5"/>
      <c r="AI250" s="14"/>
      <c r="AJ250" s="5"/>
      <c r="AK250" s="5"/>
      <c r="AM250" s="5"/>
      <c r="AP250" s="5"/>
      <c r="AQ250" s="5"/>
      <c r="AR250" s="5"/>
      <c r="AU250" s="5"/>
      <c r="AV250" s="5"/>
      <c r="AX250" s="5"/>
      <c r="AY250" s="5"/>
      <c r="BA250" s="5"/>
      <c r="BF250" s="5"/>
      <c r="BQ250" s="14"/>
    </row>
    <row r="251" spans="1:69" x14ac:dyDescent="0.3">
      <c r="A251" s="8"/>
      <c r="B251" s="8"/>
      <c r="D251" s="4"/>
      <c r="F251" s="4"/>
      <c r="G251" s="4"/>
      <c r="H251" s="18"/>
      <c r="I251" s="18"/>
      <c r="J251" s="83"/>
      <c r="K251" s="8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14"/>
      <c r="AA251" s="5"/>
      <c r="AD251" s="5"/>
      <c r="AE251" s="5"/>
      <c r="AI251" s="14"/>
      <c r="AJ251" s="5"/>
      <c r="AK251" s="5"/>
      <c r="AM251" s="5"/>
      <c r="AP251" s="5"/>
      <c r="AQ251" s="5"/>
      <c r="AR251" s="5"/>
      <c r="AU251" s="5"/>
      <c r="AV251" s="5"/>
      <c r="AX251" s="5"/>
      <c r="AY251" s="5"/>
      <c r="BA251" s="5"/>
      <c r="BF251" s="5"/>
      <c r="BQ251" s="14"/>
    </row>
    <row r="252" spans="1:69" x14ac:dyDescent="0.3">
      <c r="A252" s="8"/>
      <c r="B252" s="8"/>
      <c r="D252" s="4"/>
      <c r="F252" s="4"/>
      <c r="G252" s="4"/>
      <c r="H252" s="18"/>
      <c r="I252" s="18"/>
      <c r="J252" s="83"/>
      <c r="K252" s="8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14"/>
      <c r="AA252" s="5"/>
      <c r="AD252" s="5"/>
      <c r="AE252" s="5"/>
      <c r="AI252" s="14"/>
      <c r="AJ252" s="5"/>
      <c r="AK252" s="5"/>
      <c r="AM252" s="5"/>
      <c r="AP252" s="5"/>
      <c r="AQ252" s="5"/>
      <c r="AR252" s="5"/>
      <c r="AU252" s="5"/>
      <c r="AV252" s="5"/>
      <c r="AX252" s="5"/>
      <c r="AY252" s="5"/>
      <c r="BA252" s="5"/>
      <c r="BF252" s="5"/>
      <c r="BQ252" s="14"/>
    </row>
    <row r="253" spans="1:69" x14ac:dyDescent="0.3">
      <c r="A253" s="8"/>
      <c r="B253" s="8"/>
      <c r="D253" s="4"/>
      <c r="F253" s="4"/>
      <c r="G253" s="4"/>
      <c r="H253" s="18"/>
      <c r="I253" s="18"/>
      <c r="J253" s="83"/>
      <c r="K253" s="8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14"/>
      <c r="AA253" s="5"/>
      <c r="AD253" s="5"/>
      <c r="AE253" s="5"/>
      <c r="AI253" s="14"/>
      <c r="AJ253" s="5"/>
      <c r="AK253" s="5"/>
      <c r="AM253" s="5"/>
      <c r="AP253" s="5"/>
      <c r="AQ253" s="5"/>
      <c r="AR253" s="5"/>
      <c r="AU253" s="5"/>
      <c r="AV253" s="5"/>
      <c r="AX253" s="5"/>
      <c r="AY253" s="5"/>
      <c r="BA253" s="5"/>
      <c r="BF253" s="5"/>
      <c r="BQ253" s="14"/>
    </row>
    <row r="254" spans="1:69" x14ac:dyDescent="0.3">
      <c r="A254" s="8"/>
      <c r="B254" s="8"/>
      <c r="D254" s="4"/>
      <c r="F254" s="4"/>
      <c r="G254" s="4"/>
      <c r="H254" s="18"/>
      <c r="I254" s="18"/>
      <c r="J254" s="83"/>
      <c r="K254" s="8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14"/>
      <c r="AA254" s="5"/>
      <c r="AD254" s="5"/>
      <c r="AE254" s="5"/>
      <c r="AI254" s="14"/>
      <c r="AJ254" s="5"/>
      <c r="AK254" s="5"/>
      <c r="AM254" s="5"/>
      <c r="AP254" s="5"/>
      <c r="AQ254" s="5"/>
      <c r="AR254" s="5"/>
      <c r="AU254" s="5"/>
      <c r="AV254" s="5"/>
      <c r="AX254" s="5"/>
      <c r="AY254" s="5"/>
      <c r="BA254" s="5"/>
      <c r="BF254" s="5"/>
      <c r="BQ254" s="14"/>
    </row>
    <row r="255" spans="1:69" x14ac:dyDescent="0.3">
      <c r="A255" s="8"/>
      <c r="B255" s="8"/>
      <c r="D255" s="4"/>
      <c r="F255" s="4"/>
      <c r="G255" s="4"/>
      <c r="H255" s="18"/>
      <c r="I255" s="18"/>
      <c r="J255" s="83"/>
      <c r="K255" s="8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14"/>
      <c r="AA255" s="5"/>
      <c r="AD255" s="5"/>
      <c r="AE255" s="5"/>
      <c r="AI255" s="14"/>
      <c r="AJ255" s="5"/>
      <c r="AK255" s="5"/>
      <c r="AM255" s="5"/>
      <c r="AP255" s="5"/>
      <c r="AQ255" s="5"/>
      <c r="AR255" s="5"/>
      <c r="AU255" s="5"/>
      <c r="AV255" s="5"/>
      <c r="AX255" s="5"/>
      <c r="AY255" s="5"/>
      <c r="BA255" s="5"/>
      <c r="BF255" s="5"/>
      <c r="BQ255" s="14"/>
    </row>
    <row r="256" spans="1:69" x14ac:dyDescent="0.3">
      <c r="A256" s="8"/>
      <c r="B256" s="8"/>
      <c r="D256" s="4"/>
      <c r="F256" s="4"/>
      <c r="G256" s="4"/>
      <c r="H256" s="18"/>
      <c r="I256" s="18"/>
      <c r="J256" s="83"/>
      <c r="K256" s="8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14"/>
      <c r="AA256" s="5"/>
      <c r="AD256" s="5"/>
      <c r="AE256" s="5"/>
      <c r="AI256" s="14"/>
      <c r="AJ256" s="5"/>
      <c r="AK256" s="5"/>
      <c r="AM256" s="5"/>
      <c r="AP256" s="5"/>
      <c r="AQ256" s="5"/>
      <c r="AR256" s="5"/>
      <c r="AU256" s="5"/>
      <c r="AV256" s="5"/>
      <c r="AX256" s="5"/>
      <c r="AY256" s="5"/>
      <c r="BA256" s="5"/>
      <c r="BF256" s="5"/>
      <c r="BQ256" s="14"/>
    </row>
    <row r="257" spans="1:69" x14ac:dyDescent="0.3">
      <c r="A257" s="8"/>
      <c r="B257" s="8"/>
      <c r="D257" s="4"/>
      <c r="F257" s="4"/>
      <c r="G257" s="4"/>
      <c r="H257" s="18"/>
      <c r="I257" s="18"/>
      <c r="J257" s="83"/>
      <c r="K257" s="8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14"/>
      <c r="AA257" s="5"/>
      <c r="AD257" s="5"/>
      <c r="AE257" s="5"/>
      <c r="AI257" s="14"/>
      <c r="AJ257" s="5"/>
      <c r="AK257" s="5"/>
      <c r="AM257" s="5"/>
      <c r="AP257" s="5"/>
      <c r="AQ257" s="5"/>
      <c r="AR257" s="5"/>
      <c r="AU257" s="5"/>
      <c r="AV257" s="5"/>
      <c r="AX257" s="5"/>
      <c r="AY257" s="5"/>
      <c r="BA257" s="5"/>
      <c r="BF257" s="5"/>
      <c r="BQ257" s="14"/>
    </row>
    <row r="258" spans="1:69" x14ac:dyDescent="0.3">
      <c r="A258" s="8"/>
      <c r="B258" s="8"/>
      <c r="D258" s="4"/>
      <c r="F258" s="4"/>
      <c r="G258" s="4"/>
      <c r="H258" s="18"/>
      <c r="I258" s="18"/>
      <c r="J258" s="83"/>
      <c r="K258" s="8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14"/>
      <c r="AA258" s="5"/>
      <c r="AD258" s="5"/>
      <c r="AE258" s="5"/>
      <c r="AI258" s="14"/>
      <c r="AJ258" s="5"/>
      <c r="AK258" s="5"/>
      <c r="AM258" s="5"/>
      <c r="AP258" s="5"/>
      <c r="AQ258" s="5"/>
      <c r="AR258" s="5"/>
      <c r="AU258" s="5"/>
      <c r="AV258" s="5"/>
      <c r="AX258" s="5"/>
      <c r="AY258" s="5"/>
      <c r="BA258" s="5"/>
      <c r="BF258" s="5"/>
      <c r="BQ258" s="14"/>
    </row>
    <row r="259" spans="1:69" x14ac:dyDescent="0.3">
      <c r="A259" s="8"/>
      <c r="B259" s="8"/>
      <c r="D259" s="4"/>
      <c r="F259" s="4"/>
      <c r="G259" s="4"/>
      <c r="H259" s="18"/>
      <c r="I259" s="18"/>
      <c r="J259" s="83"/>
      <c r="K259" s="8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14"/>
      <c r="AA259" s="5"/>
      <c r="AD259" s="5"/>
      <c r="AE259" s="5"/>
      <c r="AI259" s="14"/>
      <c r="AJ259" s="5"/>
      <c r="AK259" s="5"/>
      <c r="AM259" s="5"/>
      <c r="AP259" s="5"/>
      <c r="AQ259" s="5"/>
      <c r="AR259" s="5"/>
      <c r="AU259" s="5"/>
      <c r="AV259" s="5"/>
      <c r="AX259" s="5"/>
      <c r="AY259" s="5"/>
      <c r="BA259" s="5"/>
      <c r="BF259" s="5"/>
      <c r="BQ259" s="14"/>
    </row>
    <row r="260" spans="1:69" x14ac:dyDescent="0.3">
      <c r="A260" s="8"/>
      <c r="B260" s="8"/>
      <c r="D260" s="4"/>
      <c r="F260" s="4"/>
      <c r="G260" s="4"/>
      <c r="H260" s="18"/>
      <c r="I260" s="18"/>
      <c r="J260" s="83"/>
      <c r="K260" s="8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14"/>
      <c r="AA260" s="5"/>
      <c r="AD260" s="5"/>
      <c r="AE260" s="5"/>
      <c r="AI260" s="14"/>
      <c r="AJ260" s="5"/>
      <c r="AK260" s="5"/>
      <c r="AM260" s="5"/>
      <c r="AP260" s="5"/>
      <c r="AQ260" s="5"/>
      <c r="AR260" s="5"/>
      <c r="AU260" s="5"/>
      <c r="AV260" s="5"/>
      <c r="AX260" s="5"/>
      <c r="AY260" s="5"/>
      <c r="BA260" s="5"/>
      <c r="BF260" s="5"/>
      <c r="BQ260" s="14"/>
    </row>
    <row r="261" spans="1:69" x14ac:dyDescent="0.3">
      <c r="A261" s="8"/>
      <c r="B261" s="8"/>
      <c r="D261" s="4"/>
      <c r="F261" s="4"/>
      <c r="G261" s="4"/>
      <c r="H261" s="18"/>
      <c r="I261" s="18"/>
      <c r="J261" s="83"/>
      <c r="K261" s="8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14"/>
      <c r="AA261" s="5"/>
      <c r="AD261" s="5"/>
      <c r="AE261" s="5"/>
      <c r="AI261" s="14"/>
      <c r="AJ261" s="5"/>
      <c r="AK261" s="5"/>
      <c r="AM261" s="5"/>
      <c r="AP261" s="5"/>
      <c r="AQ261" s="5"/>
      <c r="AR261" s="5"/>
      <c r="AU261" s="5"/>
      <c r="AV261" s="5"/>
      <c r="AX261" s="5"/>
      <c r="AY261" s="5"/>
      <c r="BA261" s="5"/>
      <c r="BF261" s="5"/>
      <c r="BQ261" s="14"/>
    </row>
    <row r="262" spans="1:69" x14ac:dyDescent="0.3">
      <c r="A262" s="8"/>
      <c r="B262" s="8"/>
      <c r="D262" s="4"/>
      <c r="F262" s="4"/>
      <c r="G262" s="4"/>
      <c r="H262" s="18"/>
      <c r="I262" s="18"/>
      <c r="J262" s="83"/>
      <c r="K262" s="8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14"/>
      <c r="AA262" s="5"/>
      <c r="AD262" s="5"/>
      <c r="AE262" s="5"/>
      <c r="AI262" s="14"/>
      <c r="AJ262" s="5"/>
      <c r="AK262" s="5"/>
      <c r="AM262" s="5"/>
      <c r="AP262" s="5"/>
      <c r="AQ262" s="5"/>
      <c r="AR262" s="5"/>
      <c r="AU262" s="5"/>
      <c r="AV262" s="5"/>
      <c r="AX262" s="5"/>
      <c r="AY262" s="5"/>
      <c r="BA262" s="5"/>
      <c r="BF262" s="5"/>
      <c r="BQ262" s="14"/>
    </row>
    <row r="263" spans="1:69" x14ac:dyDescent="0.3">
      <c r="A263" s="8"/>
      <c r="B263" s="8"/>
      <c r="D263" s="4"/>
      <c r="F263" s="4"/>
      <c r="G263" s="4"/>
      <c r="H263" s="18"/>
      <c r="I263" s="18"/>
      <c r="J263" s="83"/>
      <c r="K263" s="8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14"/>
      <c r="AA263" s="5"/>
      <c r="AD263" s="5"/>
      <c r="AE263" s="5"/>
      <c r="AI263" s="14"/>
      <c r="AJ263" s="5"/>
      <c r="AK263" s="5"/>
      <c r="AM263" s="5"/>
      <c r="AP263" s="5"/>
      <c r="AQ263" s="5"/>
      <c r="AR263" s="5"/>
      <c r="AU263" s="5"/>
      <c r="AV263" s="5"/>
      <c r="AX263" s="5"/>
      <c r="AY263" s="5"/>
      <c r="BA263" s="5"/>
      <c r="BF263" s="5"/>
      <c r="BQ263" s="14"/>
    </row>
    <row r="264" spans="1:69" x14ac:dyDescent="0.3">
      <c r="A264" s="8"/>
      <c r="B264" s="8"/>
      <c r="D264" s="4"/>
      <c r="F264" s="4"/>
      <c r="G264" s="4"/>
      <c r="H264" s="18"/>
      <c r="I264" s="18"/>
      <c r="J264" s="83"/>
      <c r="K264" s="8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14"/>
      <c r="AA264" s="5"/>
      <c r="AD264" s="5"/>
      <c r="AE264" s="5"/>
      <c r="AI264" s="14"/>
      <c r="AJ264" s="5"/>
      <c r="AK264" s="5"/>
      <c r="AM264" s="5"/>
      <c r="AP264" s="5"/>
      <c r="AQ264" s="5"/>
      <c r="AR264" s="5"/>
      <c r="AU264" s="5"/>
      <c r="AV264" s="5"/>
      <c r="AX264" s="5"/>
      <c r="AY264" s="5"/>
      <c r="BA264" s="5"/>
      <c r="BF264" s="5"/>
      <c r="BQ264" s="14"/>
    </row>
    <row r="265" spans="1:69" x14ac:dyDescent="0.3">
      <c r="A265" s="8"/>
      <c r="B265" s="8"/>
      <c r="D265" s="4"/>
      <c r="F265" s="4"/>
      <c r="G265" s="4"/>
      <c r="H265" s="18"/>
      <c r="I265" s="18"/>
      <c r="J265" s="83"/>
      <c r="K265" s="8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14"/>
      <c r="AA265" s="5"/>
      <c r="AD265" s="5"/>
      <c r="AE265" s="5"/>
      <c r="AI265" s="14"/>
      <c r="AJ265" s="5"/>
      <c r="AK265" s="5"/>
      <c r="AM265" s="5"/>
      <c r="AP265" s="5"/>
      <c r="AQ265" s="5"/>
      <c r="AR265" s="5"/>
      <c r="AU265" s="5"/>
      <c r="AV265" s="5"/>
      <c r="AX265" s="5"/>
      <c r="AY265" s="5"/>
      <c r="BA265" s="5"/>
      <c r="BF265" s="5"/>
      <c r="BQ265" s="14"/>
    </row>
    <row r="266" spans="1:69" x14ac:dyDescent="0.3">
      <c r="A266" s="8"/>
      <c r="B266" s="8"/>
      <c r="D266" s="4"/>
      <c r="F266" s="4"/>
      <c r="G266" s="4"/>
      <c r="H266" s="18"/>
      <c r="I266" s="18"/>
      <c r="J266" s="83"/>
      <c r="K266" s="8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14"/>
      <c r="AA266" s="5"/>
      <c r="AD266" s="5"/>
      <c r="AE266" s="5"/>
      <c r="AI266" s="14"/>
      <c r="AJ266" s="5"/>
      <c r="AK266" s="5"/>
      <c r="AM266" s="5"/>
      <c r="AP266" s="5"/>
      <c r="AQ266" s="5"/>
      <c r="AR266" s="5"/>
      <c r="AU266" s="5"/>
      <c r="AV266" s="5"/>
      <c r="AX266" s="5"/>
      <c r="AY266" s="5"/>
      <c r="BA266" s="5"/>
      <c r="BF266" s="5"/>
      <c r="BQ266" s="14"/>
    </row>
    <row r="267" spans="1:69" x14ac:dyDescent="0.3">
      <c r="A267" s="8"/>
      <c r="B267" s="8"/>
      <c r="D267" s="4"/>
      <c r="F267" s="4"/>
      <c r="G267" s="4"/>
      <c r="H267" s="18"/>
      <c r="I267" s="18"/>
      <c r="J267" s="83"/>
      <c r="K267" s="8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14"/>
      <c r="AA267" s="5"/>
      <c r="AD267" s="5"/>
      <c r="AE267" s="5"/>
      <c r="AI267" s="14"/>
      <c r="AJ267" s="5"/>
      <c r="AK267" s="5"/>
      <c r="AM267" s="5"/>
      <c r="AP267" s="5"/>
      <c r="AQ267" s="5"/>
      <c r="AR267" s="5"/>
      <c r="AU267" s="5"/>
      <c r="AV267" s="5"/>
      <c r="AX267" s="5"/>
      <c r="AY267" s="5"/>
      <c r="BA267" s="5"/>
      <c r="BF267" s="5"/>
      <c r="BQ267" s="14"/>
    </row>
    <row r="268" spans="1:69" x14ac:dyDescent="0.3">
      <c r="A268" s="8"/>
      <c r="B268" s="8"/>
      <c r="D268" s="4"/>
      <c r="F268" s="4"/>
      <c r="G268" s="4"/>
      <c r="H268" s="18"/>
      <c r="I268" s="18"/>
      <c r="J268" s="83"/>
      <c r="K268" s="8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14"/>
      <c r="AA268" s="5"/>
      <c r="AD268" s="5"/>
      <c r="AE268" s="5"/>
      <c r="AI268" s="14"/>
      <c r="AJ268" s="5"/>
      <c r="AK268" s="5"/>
      <c r="AM268" s="5"/>
      <c r="AP268" s="5"/>
      <c r="AQ268" s="5"/>
      <c r="AR268" s="5"/>
      <c r="AU268" s="5"/>
      <c r="AV268" s="5"/>
      <c r="AX268" s="5"/>
      <c r="AY268" s="5"/>
      <c r="BA268" s="5"/>
      <c r="BF268" s="5"/>
      <c r="BQ268" s="14"/>
    </row>
    <row r="269" spans="1:69" x14ac:dyDescent="0.3">
      <c r="A269" s="8"/>
      <c r="B269" s="8"/>
      <c r="D269" s="4"/>
      <c r="F269" s="4"/>
      <c r="G269" s="4"/>
      <c r="H269" s="18"/>
      <c r="I269" s="18"/>
      <c r="J269" s="83"/>
      <c r="K269" s="8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14"/>
      <c r="AA269" s="5"/>
      <c r="AD269" s="5"/>
      <c r="AE269" s="5"/>
      <c r="AI269" s="14"/>
      <c r="AJ269" s="5"/>
      <c r="AK269" s="5"/>
      <c r="AM269" s="5"/>
      <c r="AP269" s="5"/>
      <c r="AQ269" s="5"/>
      <c r="AR269" s="5"/>
      <c r="AU269" s="5"/>
      <c r="AV269" s="5"/>
      <c r="AX269" s="5"/>
      <c r="AY269" s="5"/>
      <c r="BA269" s="5"/>
      <c r="BF269" s="5"/>
      <c r="BQ269" s="14"/>
    </row>
    <row r="270" spans="1:69" x14ac:dyDescent="0.3">
      <c r="A270" s="8"/>
      <c r="B270" s="8"/>
      <c r="D270" s="4"/>
      <c r="F270" s="4"/>
      <c r="G270" s="4"/>
      <c r="H270" s="18"/>
      <c r="I270" s="18"/>
      <c r="J270" s="83"/>
      <c r="K270" s="8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14"/>
      <c r="AA270" s="5"/>
      <c r="AD270" s="5"/>
      <c r="AE270" s="5"/>
      <c r="AI270" s="14"/>
      <c r="AJ270" s="5"/>
      <c r="AK270" s="5"/>
      <c r="AM270" s="5"/>
      <c r="AP270" s="5"/>
      <c r="AQ270" s="5"/>
      <c r="AR270" s="5"/>
      <c r="AU270" s="5"/>
      <c r="AV270" s="5"/>
      <c r="AX270" s="5"/>
      <c r="AY270" s="5"/>
      <c r="BA270" s="5"/>
      <c r="BF270" s="5"/>
      <c r="BQ270" s="14"/>
    </row>
    <row r="271" spans="1:69" x14ac:dyDescent="0.3">
      <c r="A271" s="8"/>
      <c r="B271" s="8"/>
      <c r="D271" s="4"/>
      <c r="F271" s="4"/>
      <c r="G271" s="4"/>
      <c r="H271" s="18"/>
      <c r="I271" s="18"/>
      <c r="J271" s="83"/>
      <c r="K271" s="8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14"/>
      <c r="AA271" s="5"/>
      <c r="AD271" s="5"/>
      <c r="AE271" s="5"/>
      <c r="AI271" s="14"/>
      <c r="AJ271" s="5"/>
      <c r="AK271" s="5"/>
      <c r="AM271" s="5"/>
      <c r="AP271" s="5"/>
      <c r="AQ271" s="5"/>
      <c r="AR271" s="5"/>
      <c r="AU271" s="5"/>
      <c r="AV271" s="5"/>
      <c r="AX271" s="5"/>
      <c r="AY271" s="5"/>
      <c r="BA271" s="5"/>
      <c r="BF271" s="5"/>
      <c r="BQ271" s="14"/>
    </row>
    <row r="272" spans="1:69" x14ac:dyDescent="0.3">
      <c r="A272" s="8"/>
      <c r="B272" s="8"/>
      <c r="D272" s="4"/>
      <c r="F272" s="4"/>
      <c r="G272" s="4"/>
      <c r="H272" s="18"/>
      <c r="I272" s="18"/>
      <c r="J272" s="83"/>
      <c r="K272" s="8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14"/>
      <c r="AA272" s="5"/>
      <c r="AD272" s="5"/>
      <c r="AE272" s="5"/>
      <c r="AI272" s="14"/>
      <c r="AJ272" s="5"/>
      <c r="AK272" s="5"/>
      <c r="AM272" s="5"/>
      <c r="AP272" s="5"/>
      <c r="AQ272" s="5"/>
      <c r="AR272" s="5"/>
      <c r="AU272" s="5"/>
      <c r="AV272" s="5"/>
      <c r="AX272" s="5"/>
      <c r="AY272" s="5"/>
      <c r="BA272" s="5"/>
      <c r="BF272" s="5"/>
      <c r="BQ272" s="14"/>
    </row>
    <row r="273" spans="1:69" x14ac:dyDescent="0.3">
      <c r="A273" s="8"/>
      <c r="B273" s="8"/>
      <c r="D273" s="4"/>
      <c r="F273" s="4"/>
      <c r="G273" s="4"/>
      <c r="H273" s="18"/>
      <c r="I273" s="18"/>
      <c r="J273" s="83"/>
      <c r="K273" s="8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14"/>
      <c r="AA273" s="5"/>
      <c r="AD273" s="5"/>
      <c r="AE273" s="5"/>
      <c r="AI273" s="14"/>
      <c r="AJ273" s="5"/>
      <c r="AK273" s="5"/>
      <c r="AM273" s="5"/>
      <c r="AP273" s="5"/>
      <c r="AQ273" s="5"/>
      <c r="AR273" s="5"/>
      <c r="AU273" s="5"/>
      <c r="AV273" s="5"/>
      <c r="AX273" s="5"/>
      <c r="AY273" s="5"/>
      <c r="BA273" s="5"/>
      <c r="BF273" s="5"/>
      <c r="BQ273" s="14"/>
    </row>
    <row r="274" spans="1:69" x14ac:dyDescent="0.3">
      <c r="A274" s="8"/>
      <c r="B274" s="8"/>
      <c r="D274" s="4"/>
      <c r="F274" s="4"/>
      <c r="G274" s="4"/>
      <c r="H274" s="18"/>
      <c r="I274" s="18"/>
      <c r="J274" s="83"/>
      <c r="K274" s="8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14"/>
      <c r="AA274" s="5"/>
      <c r="AD274" s="5"/>
      <c r="AE274" s="5"/>
      <c r="AI274" s="14"/>
      <c r="AJ274" s="5"/>
      <c r="AK274" s="5"/>
      <c r="AM274" s="5"/>
      <c r="AP274" s="5"/>
      <c r="AQ274" s="5"/>
      <c r="AR274" s="5"/>
      <c r="AU274" s="5"/>
      <c r="AV274" s="5"/>
      <c r="AX274" s="5"/>
      <c r="AY274" s="5"/>
      <c r="BA274" s="5"/>
      <c r="BF274" s="5"/>
      <c r="BQ274" s="14"/>
    </row>
    <row r="275" spans="1:69" x14ac:dyDescent="0.3">
      <c r="A275" s="8"/>
      <c r="B275" s="8"/>
      <c r="D275" s="4"/>
      <c r="F275" s="4"/>
      <c r="G275" s="4"/>
      <c r="H275" s="18"/>
      <c r="I275" s="18"/>
      <c r="J275" s="83"/>
      <c r="K275" s="8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14"/>
      <c r="AA275" s="5"/>
      <c r="AD275" s="5"/>
      <c r="AE275" s="5"/>
      <c r="AI275" s="14"/>
      <c r="AJ275" s="5"/>
      <c r="AK275" s="5"/>
      <c r="AM275" s="5"/>
      <c r="AP275" s="5"/>
      <c r="AQ275" s="5"/>
      <c r="AR275" s="5"/>
      <c r="AU275" s="5"/>
      <c r="AV275" s="5"/>
      <c r="AX275" s="5"/>
      <c r="AY275" s="5"/>
      <c r="BA275" s="5"/>
      <c r="BF275" s="5"/>
      <c r="BQ275" s="14"/>
    </row>
    <row r="276" spans="1:69" x14ac:dyDescent="0.3">
      <c r="A276" s="8"/>
      <c r="B276" s="8"/>
      <c r="D276" s="4"/>
      <c r="F276" s="4"/>
      <c r="G276" s="4"/>
      <c r="H276" s="18"/>
      <c r="I276" s="18"/>
      <c r="J276" s="83"/>
      <c r="K276" s="8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14"/>
      <c r="AA276" s="5"/>
      <c r="AD276" s="5"/>
      <c r="AE276" s="5"/>
      <c r="AI276" s="14"/>
      <c r="AJ276" s="5"/>
      <c r="AK276" s="5"/>
      <c r="AM276" s="5"/>
      <c r="AP276" s="5"/>
      <c r="AQ276" s="5"/>
      <c r="AR276" s="5"/>
      <c r="AU276" s="5"/>
      <c r="AV276" s="5"/>
      <c r="AX276" s="5"/>
      <c r="AY276" s="5"/>
      <c r="BA276" s="5"/>
      <c r="BF276" s="5"/>
      <c r="BQ276" s="14"/>
    </row>
    <row r="277" spans="1:69" x14ac:dyDescent="0.3">
      <c r="A277" s="8"/>
      <c r="B277" s="8"/>
      <c r="D277" s="4"/>
      <c r="F277" s="4"/>
      <c r="G277" s="4"/>
      <c r="H277" s="18"/>
      <c r="I277" s="18"/>
      <c r="J277" s="83"/>
      <c r="K277" s="8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14"/>
      <c r="AA277" s="5"/>
      <c r="AD277" s="5"/>
      <c r="AE277" s="5"/>
      <c r="AI277" s="14"/>
      <c r="AJ277" s="5"/>
      <c r="AK277" s="5"/>
      <c r="AM277" s="5"/>
      <c r="AP277" s="5"/>
      <c r="AQ277" s="5"/>
      <c r="AR277" s="5"/>
      <c r="AU277" s="5"/>
      <c r="AV277" s="5"/>
      <c r="AX277" s="5"/>
      <c r="AY277" s="5"/>
      <c r="BA277" s="5"/>
      <c r="BF277" s="5"/>
      <c r="BQ277" s="14"/>
    </row>
    <row r="278" spans="1:69" x14ac:dyDescent="0.3">
      <c r="A278" s="8"/>
      <c r="B278" s="8"/>
      <c r="D278" s="4"/>
      <c r="F278" s="4"/>
      <c r="G278" s="4"/>
      <c r="H278" s="18"/>
      <c r="I278" s="18"/>
      <c r="J278" s="83"/>
      <c r="K278" s="8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14"/>
      <c r="AA278" s="5"/>
      <c r="AD278" s="5"/>
      <c r="AE278" s="5"/>
      <c r="AI278" s="14"/>
      <c r="AJ278" s="5"/>
      <c r="AK278" s="5"/>
      <c r="AM278" s="5"/>
      <c r="AP278" s="5"/>
      <c r="AQ278" s="5"/>
      <c r="AR278" s="5"/>
      <c r="AU278" s="5"/>
      <c r="AV278" s="5"/>
      <c r="AX278" s="5"/>
      <c r="AY278" s="5"/>
      <c r="BA278" s="5"/>
      <c r="BF278" s="5"/>
      <c r="BQ278" s="14"/>
    </row>
    <row r="279" spans="1:69" x14ac:dyDescent="0.3">
      <c r="A279" s="8"/>
      <c r="B279" s="8"/>
      <c r="D279" s="4"/>
      <c r="F279" s="4"/>
      <c r="G279" s="4"/>
      <c r="H279" s="18"/>
      <c r="I279" s="18"/>
      <c r="J279" s="83"/>
      <c r="K279" s="8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14"/>
      <c r="AA279" s="5"/>
      <c r="AD279" s="5"/>
      <c r="AE279" s="5"/>
      <c r="AI279" s="14"/>
      <c r="AJ279" s="5"/>
      <c r="AK279" s="5"/>
      <c r="AM279" s="5"/>
      <c r="AP279" s="5"/>
      <c r="AQ279" s="5"/>
      <c r="AR279" s="5"/>
      <c r="AU279" s="5"/>
      <c r="AV279" s="5"/>
      <c r="AX279" s="5"/>
      <c r="AY279" s="5"/>
      <c r="BA279" s="5"/>
      <c r="BF279" s="5"/>
      <c r="BQ279" s="14"/>
    </row>
    <row r="280" spans="1:69" x14ac:dyDescent="0.3">
      <c r="A280" s="8"/>
      <c r="B280" s="8"/>
      <c r="D280" s="4"/>
      <c r="F280" s="4"/>
      <c r="G280" s="4"/>
      <c r="H280" s="18"/>
      <c r="I280" s="18"/>
      <c r="J280" s="83"/>
      <c r="K280" s="8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14"/>
      <c r="AA280" s="5"/>
      <c r="AD280" s="5"/>
      <c r="AE280" s="5"/>
      <c r="AI280" s="14"/>
      <c r="AJ280" s="5"/>
      <c r="AK280" s="5"/>
      <c r="AM280" s="5"/>
      <c r="AP280" s="5"/>
      <c r="AQ280" s="5"/>
      <c r="AR280" s="5"/>
      <c r="AU280" s="5"/>
      <c r="AV280" s="5"/>
      <c r="AX280" s="5"/>
      <c r="AY280" s="5"/>
      <c r="BA280" s="5"/>
      <c r="BF280" s="5"/>
      <c r="BQ280" s="14"/>
    </row>
    <row r="281" spans="1:69" x14ac:dyDescent="0.3">
      <c r="A281" s="8"/>
      <c r="B281" s="8"/>
      <c r="D281" s="4"/>
      <c r="F281" s="4"/>
      <c r="G281" s="4"/>
      <c r="H281" s="18"/>
      <c r="I281" s="18"/>
      <c r="J281" s="83"/>
      <c r="K281" s="8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14"/>
      <c r="AA281" s="5"/>
      <c r="AD281" s="5"/>
      <c r="AE281" s="5"/>
      <c r="AI281" s="14"/>
      <c r="AJ281" s="5"/>
      <c r="AK281" s="5"/>
      <c r="AM281" s="5"/>
      <c r="AP281" s="5"/>
      <c r="AQ281" s="5"/>
      <c r="AR281" s="5"/>
      <c r="AU281" s="5"/>
      <c r="AV281" s="5"/>
      <c r="AX281" s="5"/>
      <c r="AY281" s="5"/>
      <c r="BA281" s="5"/>
      <c r="BF281" s="5"/>
      <c r="BQ281" s="14"/>
    </row>
    <row r="282" spans="1:69" x14ac:dyDescent="0.3">
      <c r="A282" s="8"/>
      <c r="B282" s="8"/>
      <c r="D282" s="4"/>
      <c r="F282" s="4"/>
      <c r="G282" s="4"/>
      <c r="H282" s="18"/>
      <c r="I282" s="18"/>
      <c r="J282" s="83"/>
      <c r="K282" s="8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14"/>
      <c r="AA282" s="5"/>
      <c r="AD282" s="5"/>
      <c r="AE282" s="5"/>
      <c r="AI282" s="14"/>
      <c r="AJ282" s="5"/>
      <c r="AK282" s="5"/>
      <c r="AM282" s="5"/>
      <c r="AP282" s="5"/>
      <c r="AQ282" s="5"/>
      <c r="AR282" s="5"/>
      <c r="AU282" s="5"/>
      <c r="AV282" s="5"/>
      <c r="AX282" s="5"/>
      <c r="AY282" s="5"/>
      <c r="BA282" s="5"/>
      <c r="BF282" s="5"/>
      <c r="BQ282" s="14"/>
    </row>
    <row r="283" spans="1:69" x14ac:dyDescent="0.3">
      <c r="A283" s="8"/>
      <c r="B283" s="8"/>
      <c r="D283" s="4"/>
      <c r="F283" s="4"/>
      <c r="G283" s="4"/>
      <c r="H283" s="18"/>
      <c r="I283" s="18"/>
      <c r="J283" s="83"/>
      <c r="K283" s="8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14"/>
      <c r="AA283" s="5"/>
      <c r="AD283" s="5"/>
      <c r="AE283" s="5"/>
      <c r="AI283" s="14"/>
      <c r="AJ283" s="5"/>
      <c r="AK283" s="5"/>
      <c r="AM283" s="5"/>
      <c r="AP283" s="5"/>
      <c r="AQ283" s="5"/>
      <c r="AR283" s="5"/>
      <c r="AU283" s="5"/>
      <c r="AV283" s="5"/>
      <c r="AX283" s="5"/>
      <c r="AY283" s="5"/>
      <c r="BA283" s="5"/>
      <c r="BF283" s="5"/>
      <c r="BQ283" s="14"/>
    </row>
    <row r="284" spans="1:69" x14ac:dyDescent="0.3">
      <c r="A284" s="8"/>
      <c r="B284" s="8"/>
      <c r="D284" s="4"/>
      <c r="F284" s="4"/>
      <c r="G284" s="4"/>
      <c r="H284" s="18"/>
      <c r="I284" s="18"/>
      <c r="J284" s="83"/>
      <c r="K284" s="8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14"/>
      <c r="AA284" s="5"/>
      <c r="AD284" s="5"/>
      <c r="AE284" s="5"/>
      <c r="AI284" s="14"/>
      <c r="AJ284" s="5"/>
      <c r="AK284" s="5"/>
      <c r="AM284" s="5"/>
      <c r="AP284" s="5"/>
      <c r="AQ284" s="5"/>
      <c r="AR284" s="5"/>
      <c r="AU284" s="5"/>
      <c r="AV284" s="5"/>
      <c r="AX284" s="5"/>
      <c r="AY284" s="5"/>
      <c r="BA284" s="5"/>
      <c r="BF284" s="5"/>
      <c r="BQ284" s="14"/>
    </row>
    <row r="285" spans="1:69" x14ac:dyDescent="0.3">
      <c r="A285" s="8"/>
      <c r="B285" s="8"/>
      <c r="D285" s="4"/>
      <c r="F285" s="4"/>
      <c r="G285" s="4"/>
      <c r="H285" s="18"/>
      <c r="I285" s="18"/>
      <c r="J285" s="83"/>
      <c r="K285" s="8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14"/>
      <c r="AA285" s="5"/>
      <c r="AD285" s="5"/>
      <c r="AE285" s="5"/>
      <c r="AI285" s="14"/>
      <c r="AJ285" s="5"/>
      <c r="AK285" s="5"/>
      <c r="AM285" s="5"/>
      <c r="AP285" s="5"/>
      <c r="AQ285" s="5"/>
      <c r="AR285" s="5"/>
      <c r="AU285" s="5"/>
      <c r="AV285" s="5"/>
      <c r="AX285" s="5"/>
      <c r="AY285" s="5"/>
      <c r="BA285" s="5"/>
      <c r="BF285" s="5"/>
      <c r="BQ285" s="14"/>
    </row>
    <row r="286" spans="1:69" x14ac:dyDescent="0.3">
      <c r="A286" s="8"/>
      <c r="B286" s="8"/>
      <c r="D286" s="4"/>
      <c r="F286" s="4"/>
      <c r="G286" s="4"/>
      <c r="H286" s="18"/>
      <c r="I286" s="18"/>
      <c r="J286" s="83"/>
      <c r="K286" s="8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14"/>
      <c r="AA286" s="5"/>
      <c r="AD286" s="5"/>
      <c r="AE286" s="5"/>
      <c r="AI286" s="14"/>
      <c r="AJ286" s="5"/>
      <c r="AK286" s="5"/>
      <c r="AM286" s="5"/>
      <c r="AP286" s="5"/>
      <c r="AQ286" s="5"/>
      <c r="AR286" s="5"/>
      <c r="AU286" s="5"/>
      <c r="AV286" s="5"/>
      <c r="AX286" s="5"/>
      <c r="AY286" s="5"/>
      <c r="BA286" s="5"/>
      <c r="BF286" s="5"/>
      <c r="BQ286" s="14"/>
    </row>
    <row r="287" spans="1:69" x14ac:dyDescent="0.3">
      <c r="A287" s="8"/>
      <c r="B287" s="8"/>
      <c r="D287" s="4"/>
      <c r="F287" s="4"/>
      <c r="G287" s="4"/>
      <c r="H287" s="18"/>
      <c r="I287" s="18"/>
      <c r="J287" s="83"/>
      <c r="K287" s="8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14"/>
      <c r="AA287" s="5"/>
      <c r="AD287" s="5"/>
      <c r="AE287" s="5"/>
      <c r="AI287" s="14"/>
      <c r="AJ287" s="5"/>
      <c r="AK287" s="5"/>
      <c r="AM287" s="5"/>
      <c r="AP287" s="5"/>
      <c r="AQ287" s="5"/>
      <c r="AR287" s="5"/>
      <c r="AU287" s="5"/>
      <c r="AV287" s="5"/>
      <c r="AX287" s="5"/>
      <c r="AY287" s="5"/>
      <c r="BA287" s="5"/>
      <c r="BF287" s="5"/>
      <c r="BQ287" s="14"/>
    </row>
    <row r="288" spans="1:69" x14ac:dyDescent="0.3">
      <c r="A288" s="8"/>
      <c r="B288" s="8"/>
      <c r="D288" s="4"/>
      <c r="F288" s="4"/>
      <c r="G288" s="4"/>
      <c r="H288" s="18"/>
      <c r="I288" s="18"/>
      <c r="J288" s="83"/>
      <c r="K288" s="8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14"/>
      <c r="AA288" s="5"/>
      <c r="AD288" s="5"/>
      <c r="AE288" s="5"/>
      <c r="AI288" s="14"/>
      <c r="AJ288" s="5"/>
      <c r="AK288" s="5"/>
      <c r="AM288" s="5"/>
      <c r="AP288" s="5"/>
      <c r="AQ288" s="5"/>
      <c r="AR288" s="5"/>
      <c r="AU288" s="5"/>
      <c r="AV288" s="5"/>
      <c r="AX288" s="5"/>
      <c r="AY288" s="5"/>
      <c r="BA288" s="5"/>
      <c r="BF288" s="5"/>
      <c r="BQ288" s="14"/>
    </row>
    <row r="289" spans="1:69" x14ac:dyDescent="0.3">
      <c r="A289" s="8"/>
      <c r="B289" s="8"/>
      <c r="D289" s="4"/>
      <c r="F289" s="4"/>
      <c r="G289" s="4"/>
      <c r="H289" s="18"/>
      <c r="I289" s="18"/>
      <c r="J289" s="83"/>
      <c r="K289" s="8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14"/>
      <c r="AA289" s="5"/>
      <c r="AD289" s="5"/>
      <c r="AE289" s="5"/>
      <c r="AI289" s="14"/>
      <c r="AJ289" s="5"/>
      <c r="AK289" s="5"/>
      <c r="AM289" s="5"/>
      <c r="AP289" s="5"/>
      <c r="AQ289" s="5"/>
      <c r="AR289" s="5"/>
      <c r="AU289" s="5"/>
      <c r="AV289" s="5"/>
      <c r="AX289" s="5"/>
      <c r="AY289" s="5"/>
      <c r="BA289" s="5"/>
      <c r="BF289" s="5"/>
      <c r="BQ289" s="14"/>
    </row>
    <row r="290" spans="1:69" x14ac:dyDescent="0.3">
      <c r="A290" s="8"/>
      <c r="B290" s="8"/>
      <c r="D290" s="4"/>
      <c r="F290" s="4"/>
      <c r="G290" s="4"/>
      <c r="H290" s="18"/>
      <c r="I290" s="18"/>
      <c r="J290" s="83"/>
      <c r="K290" s="8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14"/>
      <c r="AA290" s="5"/>
      <c r="AD290" s="5"/>
      <c r="AE290" s="5"/>
      <c r="AI290" s="14"/>
      <c r="AJ290" s="5"/>
      <c r="AK290" s="5"/>
      <c r="AM290" s="5"/>
      <c r="AP290" s="5"/>
      <c r="AQ290" s="5"/>
      <c r="AR290" s="5"/>
      <c r="AU290" s="5"/>
      <c r="AV290" s="5"/>
      <c r="AX290" s="5"/>
      <c r="AY290" s="5"/>
      <c r="BA290" s="5"/>
      <c r="BF290" s="5"/>
      <c r="BQ290" s="14"/>
    </row>
    <row r="291" spans="1:69" x14ac:dyDescent="0.3">
      <c r="A291" s="8"/>
      <c r="B291" s="8"/>
      <c r="D291" s="4"/>
      <c r="F291" s="4"/>
      <c r="G291" s="4"/>
      <c r="H291" s="18"/>
      <c r="I291" s="18"/>
      <c r="J291" s="83"/>
      <c r="K291" s="8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14"/>
      <c r="AA291" s="5"/>
      <c r="AD291" s="5"/>
      <c r="AE291" s="5"/>
      <c r="AI291" s="14"/>
      <c r="AJ291" s="5"/>
      <c r="AK291" s="5"/>
      <c r="AM291" s="5"/>
      <c r="AP291" s="5"/>
      <c r="AQ291" s="5"/>
      <c r="AR291" s="5"/>
      <c r="AU291" s="5"/>
      <c r="AV291" s="5"/>
      <c r="AX291" s="5"/>
      <c r="AY291" s="5"/>
      <c r="BA291" s="5"/>
      <c r="BF291" s="5"/>
      <c r="BQ291" s="14"/>
    </row>
    <row r="292" spans="1:69" x14ac:dyDescent="0.3">
      <c r="A292" s="8"/>
      <c r="B292" s="8"/>
      <c r="D292" s="4"/>
      <c r="F292" s="4"/>
      <c r="G292" s="4"/>
      <c r="H292" s="18"/>
      <c r="I292" s="18"/>
      <c r="J292" s="83"/>
      <c r="K292" s="8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14"/>
      <c r="AA292" s="5"/>
      <c r="AD292" s="5"/>
      <c r="AE292" s="5"/>
      <c r="AI292" s="14"/>
      <c r="AJ292" s="5"/>
      <c r="AK292" s="5"/>
      <c r="AM292" s="5"/>
      <c r="AP292" s="5"/>
      <c r="AQ292" s="5"/>
      <c r="AR292" s="5"/>
      <c r="AU292" s="5"/>
      <c r="AV292" s="5"/>
      <c r="AX292" s="5"/>
      <c r="AY292" s="5"/>
      <c r="BA292" s="5"/>
      <c r="BF292" s="5"/>
      <c r="BQ292" s="14"/>
    </row>
    <row r="293" spans="1:69" x14ac:dyDescent="0.3">
      <c r="A293" s="8"/>
      <c r="B293" s="8"/>
      <c r="D293" s="4"/>
      <c r="F293" s="4"/>
      <c r="G293" s="4"/>
      <c r="H293" s="18"/>
      <c r="I293" s="18"/>
      <c r="J293" s="83"/>
      <c r="K293" s="8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14"/>
      <c r="AA293" s="5"/>
      <c r="AD293" s="5"/>
      <c r="AE293" s="5"/>
      <c r="AI293" s="14"/>
      <c r="AJ293" s="5"/>
      <c r="AK293" s="5"/>
      <c r="AM293" s="5"/>
      <c r="AP293" s="5"/>
      <c r="AQ293" s="5"/>
      <c r="AR293" s="5"/>
      <c r="AU293" s="5"/>
      <c r="AV293" s="5"/>
      <c r="AX293" s="5"/>
      <c r="AY293" s="5"/>
      <c r="BA293" s="5"/>
      <c r="BF293" s="5"/>
      <c r="BQ293" s="14"/>
    </row>
    <row r="294" spans="1:69" x14ac:dyDescent="0.3">
      <c r="A294" s="8"/>
      <c r="B294" s="8"/>
      <c r="D294" s="4"/>
      <c r="F294" s="4"/>
      <c r="G294" s="4"/>
      <c r="H294" s="18"/>
      <c r="I294" s="18"/>
      <c r="J294" s="83"/>
      <c r="K294" s="8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14"/>
      <c r="AA294" s="5"/>
      <c r="AD294" s="5"/>
      <c r="AE294" s="5"/>
      <c r="AI294" s="14"/>
      <c r="AJ294" s="5"/>
      <c r="AK294" s="5"/>
      <c r="AM294" s="5"/>
      <c r="AP294" s="5"/>
      <c r="AQ294" s="5"/>
      <c r="AR294" s="5"/>
      <c r="AU294" s="5"/>
      <c r="AV294" s="5"/>
      <c r="AX294" s="5"/>
      <c r="AY294" s="5"/>
      <c r="BA294" s="5"/>
      <c r="BF294" s="5"/>
      <c r="BQ294" s="14"/>
    </row>
    <row r="295" spans="1:69" x14ac:dyDescent="0.3">
      <c r="A295" s="8"/>
      <c r="B295" s="8"/>
      <c r="D295" s="4"/>
      <c r="F295" s="4"/>
      <c r="G295" s="4"/>
      <c r="H295" s="18"/>
      <c r="I295" s="18"/>
      <c r="J295" s="83"/>
      <c r="K295" s="8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14"/>
      <c r="AA295" s="5"/>
      <c r="AD295" s="5"/>
      <c r="AE295" s="5"/>
      <c r="AI295" s="14"/>
      <c r="AJ295" s="5"/>
      <c r="AK295" s="5"/>
      <c r="AM295" s="5"/>
      <c r="AP295" s="5"/>
      <c r="AQ295" s="5"/>
      <c r="AR295" s="5"/>
      <c r="AU295" s="5"/>
      <c r="AV295" s="5"/>
      <c r="AX295" s="5"/>
      <c r="AY295" s="5"/>
      <c r="BA295" s="5"/>
      <c r="BF295" s="5"/>
      <c r="BQ295" s="14"/>
    </row>
    <row r="296" spans="1:69" x14ac:dyDescent="0.3">
      <c r="A296" s="8"/>
      <c r="B296" s="8"/>
      <c r="D296" s="4"/>
      <c r="F296" s="4"/>
      <c r="G296" s="4"/>
      <c r="H296" s="18"/>
      <c r="I296" s="18"/>
      <c r="J296" s="83"/>
      <c r="K296" s="8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14"/>
      <c r="AA296" s="5"/>
      <c r="AD296" s="5"/>
      <c r="AE296" s="5"/>
      <c r="AI296" s="14"/>
      <c r="AJ296" s="5"/>
      <c r="AK296" s="5"/>
      <c r="AM296" s="5"/>
      <c r="AP296" s="5"/>
      <c r="AQ296" s="5"/>
      <c r="AR296" s="5"/>
      <c r="AU296" s="5"/>
      <c r="AV296" s="5"/>
      <c r="AX296" s="5"/>
      <c r="AY296" s="5"/>
      <c r="BA296" s="5"/>
      <c r="BF296" s="5"/>
      <c r="BQ296" s="14"/>
    </row>
    <row r="297" spans="1:69" x14ac:dyDescent="0.3">
      <c r="A297" s="8"/>
      <c r="B297" s="8"/>
      <c r="D297" s="4"/>
      <c r="F297" s="4"/>
      <c r="G297" s="4"/>
      <c r="H297" s="18"/>
      <c r="I297" s="18"/>
      <c r="J297" s="83"/>
      <c r="K297" s="8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14"/>
      <c r="AA297" s="5"/>
      <c r="AD297" s="5"/>
      <c r="AE297" s="5"/>
      <c r="AI297" s="14"/>
      <c r="AJ297" s="5"/>
      <c r="AK297" s="5"/>
      <c r="AM297" s="5"/>
      <c r="AP297" s="5"/>
      <c r="AQ297" s="5"/>
      <c r="AR297" s="5"/>
      <c r="AU297" s="5"/>
      <c r="AV297" s="5"/>
      <c r="AX297" s="5"/>
      <c r="AY297" s="5"/>
      <c r="BA297" s="5"/>
      <c r="BF297" s="5"/>
      <c r="BQ297" s="14"/>
    </row>
    <row r="298" spans="1:69" x14ac:dyDescent="0.3">
      <c r="A298" s="8"/>
      <c r="B298" s="8"/>
      <c r="D298" s="4"/>
      <c r="F298" s="4"/>
      <c r="G298" s="4"/>
      <c r="H298" s="18"/>
      <c r="I298" s="18"/>
      <c r="J298" s="83"/>
      <c r="K298" s="8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14"/>
      <c r="AA298" s="5"/>
      <c r="AD298" s="5"/>
      <c r="AE298" s="5"/>
      <c r="AI298" s="14"/>
      <c r="AJ298" s="5"/>
      <c r="AK298" s="5"/>
      <c r="AM298" s="5"/>
      <c r="AP298" s="5"/>
      <c r="AQ298" s="5"/>
      <c r="AR298" s="5"/>
      <c r="AU298" s="5"/>
      <c r="AV298" s="5"/>
      <c r="AX298" s="5"/>
      <c r="AY298" s="5"/>
      <c r="BA298" s="5"/>
      <c r="BF298" s="5"/>
      <c r="BQ298" s="14"/>
    </row>
    <row r="299" spans="1:69" x14ac:dyDescent="0.3">
      <c r="A299" s="8"/>
      <c r="B299" s="8"/>
      <c r="D299" s="4"/>
      <c r="F299" s="4"/>
      <c r="G299" s="4"/>
      <c r="H299" s="18"/>
      <c r="I299" s="18"/>
      <c r="J299" s="83"/>
      <c r="K299" s="8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14"/>
      <c r="AA299" s="5"/>
      <c r="AD299" s="5"/>
      <c r="AE299" s="5"/>
      <c r="AI299" s="14"/>
      <c r="AJ299" s="5"/>
      <c r="AK299" s="5"/>
      <c r="AM299" s="5"/>
      <c r="AP299" s="5"/>
      <c r="AQ299" s="5"/>
      <c r="AR299" s="5"/>
      <c r="AU299" s="5"/>
      <c r="AV299" s="5"/>
      <c r="AX299" s="5"/>
      <c r="AY299" s="5"/>
      <c r="BA299" s="5"/>
      <c r="BF299" s="5"/>
      <c r="BQ299" s="14"/>
    </row>
    <row r="300" spans="1:69" x14ac:dyDescent="0.3">
      <c r="A300" s="8"/>
      <c r="B300" s="8"/>
      <c r="D300" s="4"/>
      <c r="F300" s="4"/>
      <c r="G300" s="4"/>
      <c r="H300" s="18"/>
      <c r="I300" s="18"/>
      <c r="J300" s="83"/>
      <c r="K300" s="8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14"/>
      <c r="AA300" s="5"/>
      <c r="AD300" s="5"/>
      <c r="AE300" s="5"/>
      <c r="AI300" s="14"/>
      <c r="AJ300" s="5"/>
      <c r="AK300" s="5"/>
      <c r="AM300" s="5"/>
      <c r="AP300" s="5"/>
      <c r="AQ300" s="5"/>
      <c r="AR300" s="5"/>
      <c r="AU300" s="5"/>
      <c r="AV300" s="5"/>
      <c r="AX300" s="5"/>
      <c r="AY300" s="5"/>
      <c r="BA300" s="5"/>
      <c r="BF300" s="5"/>
      <c r="BQ300" s="14"/>
    </row>
    <row r="301" spans="1:69" x14ac:dyDescent="0.3">
      <c r="A301" s="8"/>
      <c r="B301" s="8"/>
      <c r="D301" s="4"/>
      <c r="F301" s="4"/>
      <c r="G301" s="4"/>
      <c r="H301" s="18"/>
      <c r="I301" s="18"/>
      <c r="J301" s="83"/>
      <c r="K301" s="8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14"/>
      <c r="AA301" s="5"/>
      <c r="AD301" s="5"/>
      <c r="AE301" s="5"/>
      <c r="AI301" s="14"/>
      <c r="AJ301" s="5"/>
      <c r="AK301" s="5"/>
      <c r="AM301" s="5"/>
      <c r="AP301" s="5"/>
      <c r="AQ301" s="5"/>
      <c r="AR301" s="5"/>
      <c r="AU301" s="5"/>
      <c r="AV301" s="5"/>
      <c r="AX301" s="5"/>
      <c r="AY301" s="5"/>
      <c r="BA301" s="5"/>
      <c r="BF301" s="5"/>
      <c r="BQ301" s="14"/>
    </row>
    <row r="302" spans="1:69" x14ac:dyDescent="0.3">
      <c r="A302" s="8"/>
      <c r="B302" s="8"/>
      <c r="D302" s="4"/>
      <c r="F302" s="4"/>
      <c r="G302" s="4"/>
      <c r="H302" s="18"/>
      <c r="I302" s="18"/>
      <c r="J302" s="83"/>
      <c r="K302" s="8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14"/>
      <c r="AA302" s="5"/>
      <c r="AD302" s="5"/>
      <c r="AE302" s="5"/>
      <c r="AI302" s="14"/>
      <c r="AJ302" s="5"/>
      <c r="AK302" s="5"/>
      <c r="AM302" s="5"/>
      <c r="AP302" s="5"/>
      <c r="AQ302" s="5"/>
      <c r="AR302" s="5"/>
      <c r="AU302" s="5"/>
      <c r="AV302" s="5"/>
      <c r="AX302" s="5"/>
      <c r="AY302" s="5"/>
      <c r="BA302" s="5"/>
      <c r="BF302" s="5"/>
      <c r="BQ302" s="14"/>
    </row>
    <row r="303" spans="1:69" x14ac:dyDescent="0.3">
      <c r="A303" s="8"/>
      <c r="B303" s="8"/>
      <c r="D303" s="4"/>
      <c r="F303" s="4"/>
      <c r="G303" s="4"/>
      <c r="H303" s="18"/>
      <c r="I303" s="18"/>
      <c r="J303" s="83"/>
      <c r="K303" s="8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14"/>
      <c r="AA303" s="5"/>
      <c r="AD303" s="5"/>
      <c r="AE303" s="5"/>
      <c r="AI303" s="14"/>
      <c r="AJ303" s="5"/>
      <c r="AK303" s="5"/>
      <c r="AM303" s="5"/>
      <c r="AP303" s="5"/>
      <c r="AQ303" s="5"/>
      <c r="AR303" s="5"/>
      <c r="AU303" s="5"/>
      <c r="AV303" s="5"/>
      <c r="AX303" s="5"/>
      <c r="AY303" s="5"/>
      <c r="BA303" s="5"/>
      <c r="BF303" s="5"/>
      <c r="BQ303" s="14"/>
    </row>
    <row r="304" spans="1:69" x14ac:dyDescent="0.3">
      <c r="A304" s="8"/>
      <c r="B304" s="8"/>
      <c r="D304" s="4"/>
      <c r="F304" s="4"/>
      <c r="G304" s="4"/>
      <c r="H304" s="18"/>
      <c r="I304" s="18"/>
      <c r="J304" s="83"/>
      <c r="K304" s="8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14"/>
      <c r="AA304" s="5"/>
      <c r="AD304" s="5"/>
      <c r="AE304" s="5"/>
      <c r="AI304" s="14"/>
      <c r="AJ304" s="5"/>
      <c r="AK304" s="5"/>
      <c r="AM304" s="5"/>
      <c r="AP304" s="5"/>
      <c r="AQ304" s="5"/>
      <c r="AR304" s="5"/>
      <c r="AU304" s="5"/>
      <c r="AV304" s="5"/>
      <c r="AX304" s="5"/>
      <c r="AY304" s="5"/>
      <c r="BA304" s="5"/>
      <c r="BF304" s="5"/>
      <c r="BQ304" s="14"/>
    </row>
    <row r="305" spans="1:69" x14ac:dyDescent="0.3">
      <c r="A305" s="8"/>
      <c r="B305" s="8"/>
      <c r="D305" s="4"/>
      <c r="F305" s="4"/>
      <c r="G305" s="4"/>
      <c r="H305" s="18"/>
      <c r="I305" s="18"/>
      <c r="J305" s="83"/>
      <c r="K305" s="8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14"/>
      <c r="AA305" s="5"/>
      <c r="AD305" s="5"/>
      <c r="AE305" s="5"/>
      <c r="AI305" s="14"/>
      <c r="AJ305" s="5"/>
      <c r="AK305" s="5"/>
      <c r="AM305" s="5"/>
      <c r="AP305" s="5"/>
      <c r="AQ305" s="5"/>
      <c r="AR305" s="5"/>
      <c r="AU305" s="5"/>
      <c r="AV305" s="5"/>
      <c r="AX305" s="5"/>
      <c r="AY305" s="5"/>
      <c r="BA305" s="5"/>
      <c r="BF305" s="5"/>
      <c r="BQ305" s="14"/>
    </row>
    <row r="306" spans="1:69" x14ac:dyDescent="0.3">
      <c r="A306" s="8"/>
      <c r="B306" s="8"/>
      <c r="D306" s="4"/>
      <c r="F306" s="4"/>
      <c r="G306" s="4"/>
      <c r="H306" s="18"/>
      <c r="I306" s="18"/>
      <c r="J306" s="83"/>
      <c r="K306" s="8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14"/>
      <c r="AA306" s="5"/>
      <c r="AD306" s="5"/>
      <c r="AE306" s="5"/>
      <c r="AI306" s="14"/>
      <c r="AJ306" s="5"/>
      <c r="AK306" s="5"/>
      <c r="AM306" s="5"/>
      <c r="AP306" s="5"/>
      <c r="AQ306" s="5"/>
      <c r="AR306" s="5"/>
      <c r="AU306" s="5"/>
      <c r="AV306" s="5"/>
      <c r="AX306" s="5"/>
      <c r="AY306" s="5"/>
      <c r="BA306" s="5"/>
      <c r="BF306" s="5"/>
      <c r="BQ306" s="14"/>
    </row>
    <row r="307" spans="1:69" x14ac:dyDescent="0.3">
      <c r="A307" s="8"/>
      <c r="B307" s="8"/>
      <c r="D307" s="4"/>
      <c r="F307" s="4"/>
      <c r="G307" s="4"/>
      <c r="H307" s="18"/>
      <c r="I307" s="18"/>
      <c r="J307" s="83"/>
      <c r="K307" s="8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14"/>
      <c r="AA307" s="5"/>
      <c r="AD307" s="5"/>
      <c r="AE307" s="5"/>
      <c r="AI307" s="14"/>
      <c r="AJ307" s="5"/>
      <c r="AK307" s="5"/>
      <c r="AM307" s="5"/>
      <c r="AP307" s="5"/>
      <c r="AQ307" s="5"/>
      <c r="AR307" s="5"/>
      <c r="AU307" s="5"/>
      <c r="AV307" s="5"/>
      <c r="AX307" s="5"/>
      <c r="AY307" s="5"/>
      <c r="BA307" s="5"/>
      <c r="BF307" s="5"/>
      <c r="BQ307" s="14"/>
    </row>
    <row r="308" spans="1:69" x14ac:dyDescent="0.3">
      <c r="A308" s="8"/>
      <c r="B308" s="8"/>
      <c r="D308" s="4"/>
      <c r="F308" s="4"/>
      <c r="G308" s="4"/>
      <c r="H308" s="18"/>
      <c r="I308" s="18"/>
      <c r="J308" s="83"/>
      <c r="K308" s="8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14"/>
      <c r="AA308" s="5"/>
      <c r="AD308" s="5"/>
      <c r="AE308" s="5"/>
      <c r="AI308" s="14"/>
      <c r="AJ308" s="5"/>
      <c r="AK308" s="5"/>
      <c r="AM308" s="5"/>
      <c r="AP308" s="5"/>
      <c r="AQ308" s="5"/>
      <c r="AR308" s="5"/>
      <c r="AU308" s="5"/>
      <c r="AV308" s="5"/>
      <c r="AX308" s="5"/>
      <c r="AY308" s="5"/>
      <c r="BA308" s="5"/>
      <c r="BF308" s="5"/>
      <c r="BQ308" s="14"/>
    </row>
    <row r="309" spans="1:69" x14ac:dyDescent="0.3">
      <c r="A309" s="8"/>
      <c r="B309" s="8"/>
      <c r="D309" s="4"/>
      <c r="F309" s="4"/>
      <c r="G309" s="4"/>
      <c r="H309" s="18"/>
      <c r="I309" s="18"/>
      <c r="J309" s="83"/>
      <c r="K309" s="8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14"/>
      <c r="AA309" s="5"/>
      <c r="AD309" s="5"/>
      <c r="AE309" s="5"/>
      <c r="AI309" s="14"/>
      <c r="AJ309" s="5"/>
      <c r="AK309" s="5"/>
      <c r="AM309" s="5"/>
      <c r="AP309" s="5"/>
      <c r="AQ309" s="5"/>
      <c r="AR309" s="5"/>
      <c r="AU309" s="5"/>
      <c r="AV309" s="5"/>
      <c r="AX309" s="5"/>
      <c r="AY309" s="5"/>
      <c r="BA309" s="5"/>
      <c r="BF309" s="5"/>
      <c r="BQ309" s="14"/>
    </row>
    <row r="310" spans="1:69" x14ac:dyDescent="0.3">
      <c r="A310" s="8"/>
      <c r="B310" s="8"/>
      <c r="D310" s="4"/>
      <c r="F310" s="4"/>
      <c r="G310" s="4"/>
      <c r="H310" s="18"/>
      <c r="I310" s="18"/>
      <c r="J310" s="83"/>
      <c r="K310" s="8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14"/>
      <c r="AA310" s="5"/>
      <c r="AD310" s="5"/>
      <c r="AE310" s="5"/>
      <c r="AI310" s="14"/>
      <c r="AJ310" s="5"/>
      <c r="AK310" s="5"/>
      <c r="AM310" s="5"/>
      <c r="AP310" s="5"/>
      <c r="AQ310" s="5"/>
      <c r="AR310" s="5"/>
      <c r="AU310" s="5"/>
      <c r="AV310" s="5"/>
      <c r="AX310" s="5"/>
      <c r="AY310" s="5"/>
      <c r="BA310" s="5"/>
      <c r="BF310" s="5"/>
      <c r="BQ310" s="14"/>
    </row>
    <row r="311" spans="1:69" x14ac:dyDescent="0.3">
      <c r="A311" s="8"/>
      <c r="B311" s="8"/>
      <c r="D311" s="4"/>
      <c r="F311" s="4"/>
      <c r="G311" s="4"/>
      <c r="H311" s="18"/>
      <c r="I311" s="18"/>
      <c r="J311" s="83"/>
      <c r="K311" s="8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14"/>
      <c r="AA311" s="5"/>
      <c r="AD311" s="5"/>
      <c r="AE311" s="5"/>
      <c r="AI311" s="14"/>
      <c r="AJ311" s="5"/>
      <c r="AK311" s="5"/>
      <c r="AM311" s="5"/>
      <c r="AP311" s="5"/>
      <c r="AQ311" s="5"/>
      <c r="AR311" s="5"/>
      <c r="AU311" s="5"/>
      <c r="AV311" s="5"/>
      <c r="AX311" s="5"/>
      <c r="AY311" s="5"/>
      <c r="BA311" s="5"/>
      <c r="BF311" s="5"/>
      <c r="BQ311" s="14"/>
    </row>
    <row r="312" spans="1:69" x14ac:dyDescent="0.3">
      <c r="A312" s="8"/>
      <c r="B312" s="8"/>
      <c r="D312" s="4"/>
      <c r="F312" s="4"/>
      <c r="G312" s="4"/>
      <c r="H312" s="18"/>
      <c r="I312" s="18"/>
      <c r="J312" s="83"/>
      <c r="K312" s="8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14"/>
      <c r="AA312" s="5"/>
      <c r="AD312" s="5"/>
      <c r="AE312" s="5"/>
      <c r="AI312" s="14"/>
      <c r="AJ312" s="5"/>
      <c r="AK312" s="5"/>
      <c r="AM312" s="5"/>
      <c r="AP312" s="5"/>
      <c r="AQ312" s="5"/>
      <c r="AR312" s="5"/>
      <c r="AU312" s="5"/>
      <c r="AV312" s="5"/>
      <c r="AX312" s="5"/>
      <c r="AY312" s="5"/>
      <c r="BA312" s="5"/>
      <c r="BF312" s="5"/>
      <c r="BQ312" s="14"/>
    </row>
    <row r="313" spans="1:69" x14ac:dyDescent="0.3">
      <c r="A313" s="8"/>
      <c r="B313" s="8"/>
      <c r="D313" s="4"/>
      <c r="F313" s="4"/>
      <c r="G313" s="4"/>
      <c r="H313" s="18"/>
      <c r="I313" s="18"/>
      <c r="J313" s="83"/>
      <c r="K313" s="8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14"/>
      <c r="AA313" s="5"/>
      <c r="AD313" s="5"/>
      <c r="AE313" s="5"/>
      <c r="AI313" s="14"/>
      <c r="AJ313" s="5"/>
      <c r="AK313" s="5"/>
      <c r="AM313" s="5"/>
      <c r="AP313" s="5"/>
      <c r="AQ313" s="5"/>
      <c r="AR313" s="5"/>
      <c r="AU313" s="5"/>
      <c r="AV313" s="5"/>
      <c r="AX313" s="5"/>
      <c r="AY313" s="5"/>
      <c r="BA313" s="5"/>
      <c r="BF313" s="5"/>
      <c r="BQ313" s="14"/>
    </row>
    <row r="314" spans="1:69" x14ac:dyDescent="0.3">
      <c r="A314" s="8"/>
      <c r="B314" s="8"/>
      <c r="D314" s="4"/>
      <c r="F314" s="4"/>
      <c r="G314" s="4"/>
      <c r="H314" s="18"/>
      <c r="I314" s="18"/>
      <c r="J314" s="83"/>
      <c r="K314" s="8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14"/>
      <c r="AA314" s="5"/>
      <c r="AD314" s="5"/>
      <c r="AE314" s="5"/>
      <c r="AI314" s="14"/>
      <c r="AJ314" s="5"/>
      <c r="AK314" s="5"/>
      <c r="AM314" s="5"/>
      <c r="AP314" s="5"/>
      <c r="AQ314" s="5"/>
      <c r="AR314" s="5"/>
      <c r="AU314" s="5"/>
      <c r="AV314" s="5"/>
      <c r="AX314" s="5"/>
      <c r="AY314" s="5"/>
      <c r="BA314" s="5"/>
      <c r="BF314" s="5"/>
      <c r="BQ314" s="14"/>
    </row>
    <row r="315" spans="1:69" x14ac:dyDescent="0.3">
      <c r="A315" s="8"/>
      <c r="B315" s="8"/>
      <c r="D315" s="4"/>
      <c r="F315" s="4"/>
      <c r="G315" s="4"/>
      <c r="H315" s="18"/>
      <c r="I315" s="18"/>
      <c r="J315" s="83"/>
      <c r="K315" s="8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14"/>
      <c r="AA315" s="5"/>
      <c r="AD315" s="5"/>
      <c r="AE315" s="5"/>
      <c r="AI315" s="14"/>
      <c r="AJ315" s="5"/>
      <c r="AK315" s="5"/>
      <c r="AM315" s="5"/>
      <c r="AP315" s="5"/>
      <c r="AQ315" s="5"/>
      <c r="AR315" s="5"/>
      <c r="AU315" s="5"/>
      <c r="AV315" s="5"/>
      <c r="AX315" s="5"/>
      <c r="AY315" s="5"/>
      <c r="BA315" s="5"/>
      <c r="BF315" s="5"/>
      <c r="BQ315" s="14"/>
    </row>
    <row r="316" spans="1:69" x14ac:dyDescent="0.3">
      <c r="A316" s="8"/>
      <c r="B316" s="8"/>
      <c r="D316" s="4"/>
      <c r="F316" s="4"/>
      <c r="G316" s="4"/>
      <c r="H316" s="18"/>
      <c r="I316" s="18"/>
      <c r="J316" s="83"/>
      <c r="K316" s="8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14"/>
      <c r="AA316" s="5"/>
      <c r="AD316" s="5"/>
      <c r="AE316" s="5"/>
      <c r="AI316" s="14"/>
      <c r="AJ316" s="5"/>
      <c r="AK316" s="5"/>
      <c r="AM316" s="5"/>
      <c r="AP316" s="5"/>
      <c r="AQ316" s="5"/>
      <c r="AR316" s="5"/>
      <c r="AU316" s="5"/>
      <c r="AV316" s="5"/>
      <c r="AX316" s="5"/>
      <c r="AY316" s="5"/>
      <c r="BA316" s="5"/>
      <c r="BF316" s="5"/>
      <c r="BQ316" s="14"/>
    </row>
    <row r="317" spans="1:69" x14ac:dyDescent="0.3">
      <c r="A317" s="8"/>
      <c r="B317" s="8"/>
      <c r="D317" s="4"/>
      <c r="F317" s="4"/>
      <c r="G317" s="4"/>
      <c r="H317" s="18"/>
      <c r="I317" s="18"/>
      <c r="J317" s="83"/>
      <c r="K317" s="8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14"/>
      <c r="AA317" s="5"/>
      <c r="AD317" s="5"/>
      <c r="AE317" s="5"/>
      <c r="AI317" s="14"/>
      <c r="AJ317" s="5"/>
      <c r="AK317" s="5"/>
      <c r="AM317" s="5"/>
      <c r="AP317" s="5"/>
      <c r="AQ317" s="5"/>
      <c r="AR317" s="5"/>
      <c r="AU317" s="5"/>
      <c r="AV317" s="5"/>
      <c r="AX317" s="5"/>
      <c r="AY317" s="5"/>
      <c r="BA317" s="5"/>
      <c r="BF317" s="5"/>
      <c r="BQ317" s="14"/>
    </row>
    <row r="318" spans="1:69" x14ac:dyDescent="0.3">
      <c r="A318" s="8"/>
      <c r="B318" s="8"/>
      <c r="D318" s="4"/>
      <c r="F318" s="4"/>
      <c r="G318" s="4"/>
      <c r="H318" s="18"/>
      <c r="I318" s="18"/>
      <c r="J318" s="83"/>
      <c r="K318" s="8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14"/>
      <c r="AA318" s="5"/>
      <c r="AD318" s="5"/>
      <c r="AE318" s="5"/>
      <c r="AI318" s="14"/>
      <c r="AJ318" s="5"/>
      <c r="AK318" s="5"/>
      <c r="AM318" s="5"/>
      <c r="AP318" s="5"/>
      <c r="AQ318" s="5"/>
      <c r="AR318" s="5"/>
      <c r="AU318" s="5"/>
      <c r="AV318" s="5"/>
      <c r="AX318" s="5"/>
      <c r="AY318" s="5"/>
      <c r="BA318" s="5"/>
      <c r="BF318" s="5"/>
      <c r="BQ318" s="14"/>
    </row>
    <row r="319" spans="1:69" x14ac:dyDescent="0.3">
      <c r="A319" s="8"/>
      <c r="B319" s="8"/>
      <c r="D319" s="4"/>
      <c r="F319" s="4"/>
      <c r="G319" s="4"/>
      <c r="H319" s="18"/>
      <c r="I319" s="18"/>
      <c r="J319" s="83"/>
      <c r="K319" s="8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14"/>
      <c r="AA319" s="5"/>
      <c r="AD319" s="5"/>
      <c r="AE319" s="5"/>
      <c r="AI319" s="14"/>
      <c r="AJ319" s="5"/>
      <c r="AK319" s="5"/>
      <c r="AM319" s="5"/>
      <c r="AP319" s="5"/>
      <c r="AQ319" s="5"/>
      <c r="AR319" s="5"/>
      <c r="AU319" s="5"/>
      <c r="AV319" s="5"/>
      <c r="AX319" s="5"/>
      <c r="AY319" s="5"/>
      <c r="BA319" s="5"/>
      <c r="BF319" s="5"/>
      <c r="BQ319" s="14"/>
    </row>
    <row r="320" spans="1:69" x14ac:dyDescent="0.3">
      <c r="A320" s="8"/>
      <c r="B320" s="8"/>
      <c r="D320" s="4"/>
      <c r="F320" s="4"/>
      <c r="G320" s="4"/>
      <c r="H320" s="18"/>
      <c r="I320" s="18"/>
      <c r="J320" s="83"/>
      <c r="K320" s="8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14"/>
      <c r="AA320" s="5"/>
      <c r="AD320" s="5"/>
      <c r="AE320" s="5"/>
      <c r="AI320" s="14"/>
      <c r="AJ320" s="5"/>
      <c r="AK320" s="5"/>
      <c r="AM320" s="5"/>
      <c r="AP320" s="5"/>
      <c r="AQ320" s="5"/>
      <c r="AR320" s="5"/>
      <c r="AU320" s="5"/>
      <c r="AV320" s="5"/>
      <c r="AX320" s="5"/>
      <c r="AY320" s="5"/>
      <c r="BA320" s="5"/>
      <c r="BF320" s="5"/>
      <c r="BQ320" s="14"/>
    </row>
    <row r="321" spans="1:69" x14ac:dyDescent="0.3">
      <c r="A321" s="8"/>
      <c r="B321" s="8"/>
      <c r="D321" s="4"/>
      <c r="F321" s="4"/>
      <c r="G321" s="4"/>
      <c r="H321" s="18"/>
      <c r="I321" s="18"/>
      <c r="J321" s="83"/>
      <c r="K321" s="8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14"/>
      <c r="AA321" s="5"/>
      <c r="AD321" s="5"/>
      <c r="AE321" s="5"/>
      <c r="AI321" s="14"/>
      <c r="AJ321" s="5"/>
      <c r="AK321" s="5"/>
      <c r="AM321" s="5"/>
      <c r="AP321" s="5"/>
      <c r="AQ321" s="5"/>
      <c r="AR321" s="5"/>
      <c r="AU321" s="5"/>
      <c r="AV321" s="5"/>
      <c r="AX321" s="5"/>
      <c r="AY321" s="5"/>
      <c r="BA321" s="5"/>
      <c r="BF321" s="5"/>
      <c r="BQ321" s="14"/>
    </row>
    <row r="322" spans="1:69" x14ac:dyDescent="0.3">
      <c r="A322" s="8"/>
      <c r="B322" s="8"/>
      <c r="D322" s="4"/>
      <c r="F322" s="4"/>
      <c r="G322" s="4"/>
      <c r="H322" s="18"/>
      <c r="I322" s="18"/>
      <c r="J322" s="83"/>
      <c r="K322" s="8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14"/>
      <c r="AA322" s="5"/>
      <c r="AD322" s="5"/>
      <c r="AE322" s="5"/>
      <c r="AI322" s="14"/>
      <c r="AJ322" s="5"/>
      <c r="AK322" s="5"/>
      <c r="AM322" s="5"/>
      <c r="AP322" s="5"/>
      <c r="AQ322" s="5"/>
      <c r="AR322" s="5"/>
      <c r="AU322" s="5"/>
      <c r="AV322" s="5"/>
      <c r="AX322" s="5"/>
      <c r="AY322" s="5"/>
      <c r="BA322" s="5"/>
      <c r="BF322" s="5"/>
      <c r="BQ322" s="14"/>
    </row>
    <row r="323" spans="1:69" x14ac:dyDescent="0.3">
      <c r="A323" s="8"/>
      <c r="B323" s="8"/>
      <c r="D323" s="4"/>
      <c r="F323" s="4"/>
      <c r="G323" s="4"/>
      <c r="H323" s="18"/>
      <c r="I323" s="18"/>
      <c r="J323" s="83"/>
      <c r="K323" s="8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14"/>
      <c r="AA323" s="5"/>
      <c r="AD323" s="5"/>
      <c r="AE323" s="5"/>
      <c r="AI323" s="14"/>
      <c r="AJ323" s="5"/>
      <c r="AK323" s="5"/>
      <c r="AM323" s="5"/>
      <c r="AP323" s="5"/>
      <c r="AQ323" s="5"/>
      <c r="AR323" s="5"/>
      <c r="AU323" s="5"/>
      <c r="AV323" s="5"/>
      <c r="AX323" s="5"/>
      <c r="AY323" s="5"/>
      <c r="BA323" s="5"/>
      <c r="BF323" s="5"/>
      <c r="BQ323" s="14"/>
    </row>
    <row r="324" spans="1:69" x14ac:dyDescent="0.3">
      <c r="A324" s="8"/>
      <c r="B324" s="8"/>
      <c r="D324" s="4"/>
      <c r="F324" s="4"/>
      <c r="G324" s="4"/>
      <c r="H324" s="18"/>
      <c r="I324" s="18"/>
      <c r="J324" s="83"/>
      <c r="K324" s="8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14"/>
      <c r="AA324" s="5"/>
      <c r="AD324" s="5"/>
      <c r="AE324" s="5"/>
      <c r="AI324" s="14"/>
      <c r="AJ324" s="5"/>
      <c r="AK324" s="5"/>
      <c r="AM324" s="5"/>
      <c r="AP324" s="5"/>
      <c r="AQ324" s="5"/>
      <c r="AR324" s="5"/>
      <c r="AU324" s="5"/>
      <c r="AV324" s="5"/>
      <c r="AX324" s="5"/>
      <c r="AY324" s="5"/>
      <c r="BA324" s="5"/>
      <c r="BF324" s="5"/>
      <c r="BQ324" s="14"/>
    </row>
    <row r="325" spans="1:69" x14ac:dyDescent="0.3">
      <c r="A325" s="8"/>
      <c r="B325" s="8"/>
      <c r="D325" s="4"/>
      <c r="F325" s="4"/>
      <c r="G325" s="4"/>
      <c r="H325" s="18"/>
      <c r="I325" s="18"/>
      <c r="J325" s="83"/>
      <c r="K325" s="8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14"/>
      <c r="AA325" s="5"/>
      <c r="AD325" s="5"/>
      <c r="AE325" s="5"/>
      <c r="AI325" s="14"/>
      <c r="AJ325" s="5"/>
      <c r="AK325" s="5"/>
      <c r="AM325" s="5"/>
      <c r="AP325" s="5"/>
      <c r="AQ325" s="5"/>
      <c r="AR325" s="5"/>
      <c r="AU325" s="5"/>
      <c r="AV325" s="5"/>
      <c r="AX325" s="5"/>
      <c r="AY325" s="5"/>
      <c r="BA325" s="5"/>
      <c r="BF325" s="5"/>
      <c r="BQ325" s="14"/>
    </row>
    <row r="326" spans="1:69" x14ac:dyDescent="0.3">
      <c r="A326" s="8"/>
      <c r="B326" s="8"/>
      <c r="D326" s="4"/>
      <c r="F326" s="4"/>
      <c r="G326" s="4"/>
      <c r="H326" s="18"/>
      <c r="I326" s="18"/>
      <c r="J326" s="83"/>
      <c r="K326" s="8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14"/>
      <c r="AA326" s="5"/>
      <c r="AD326" s="5"/>
      <c r="AE326" s="5"/>
      <c r="AI326" s="14"/>
      <c r="AJ326" s="5"/>
      <c r="AK326" s="5"/>
      <c r="AM326" s="5"/>
      <c r="AP326" s="5"/>
      <c r="AQ326" s="5"/>
      <c r="AR326" s="5"/>
      <c r="AU326" s="5"/>
      <c r="AV326" s="5"/>
      <c r="AX326" s="5"/>
      <c r="AY326" s="5"/>
      <c r="BA326" s="5"/>
      <c r="BF326" s="5"/>
      <c r="BQ326" s="14"/>
    </row>
    <row r="327" spans="1:69" x14ac:dyDescent="0.3">
      <c r="A327" s="8"/>
      <c r="B327" s="8"/>
      <c r="D327" s="4"/>
      <c r="F327" s="4"/>
      <c r="G327" s="4"/>
      <c r="H327" s="18"/>
      <c r="I327" s="18"/>
      <c r="J327" s="83"/>
      <c r="K327" s="8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14"/>
      <c r="AA327" s="5"/>
      <c r="AD327" s="5"/>
      <c r="AE327" s="5"/>
      <c r="AI327" s="14"/>
      <c r="AJ327" s="5"/>
      <c r="AK327" s="5"/>
      <c r="AM327" s="5"/>
      <c r="AP327" s="5"/>
      <c r="AQ327" s="5"/>
      <c r="AR327" s="5"/>
      <c r="AU327" s="5"/>
      <c r="AV327" s="5"/>
      <c r="AX327" s="5"/>
      <c r="AY327" s="5"/>
      <c r="BA327" s="5"/>
      <c r="BF327" s="5"/>
      <c r="BQ327" s="14"/>
    </row>
    <row r="328" spans="1:69" x14ac:dyDescent="0.3">
      <c r="A328" s="8"/>
      <c r="B328" s="8"/>
      <c r="D328" s="4"/>
      <c r="F328" s="4"/>
      <c r="G328" s="4"/>
      <c r="H328" s="18"/>
      <c r="I328" s="18"/>
      <c r="J328" s="83"/>
      <c r="K328" s="8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14"/>
      <c r="AA328" s="5"/>
      <c r="AD328" s="5"/>
      <c r="AE328" s="5"/>
      <c r="AI328" s="14"/>
      <c r="AJ328" s="5"/>
      <c r="AK328" s="5"/>
      <c r="AM328" s="5"/>
      <c r="AP328" s="5"/>
      <c r="AQ328" s="5"/>
      <c r="AR328" s="5"/>
      <c r="AU328" s="5"/>
      <c r="AV328" s="5"/>
      <c r="AX328" s="5"/>
      <c r="AY328" s="5"/>
      <c r="BA328" s="5"/>
      <c r="BF328" s="5"/>
      <c r="BQ328" s="14"/>
    </row>
    <row r="329" spans="1:69" x14ac:dyDescent="0.3">
      <c r="A329" s="8"/>
      <c r="B329" s="8"/>
      <c r="D329" s="4"/>
      <c r="F329" s="4"/>
      <c r="G329" s="4"/>
      <c r="H329" s="18"/>
      <c r="I329" s="18"/>
      <c r="J329" s="83"/>
      <c r="K329" s="8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14"/>
      <c r="AA329" s="5"/>
      <c r="AD329" s="5"/>
      <c r="AE329" s="5"/>
      <c r="AI329" s="14"/>
      <c r="AJ329" s="5"/>
      <c r="AK329" s="5"/>
      <c r="AM329" s="5"/>
      <c r="AP329" s="5"/>
      <c r="AQ329" s="5"/>
      <c r="AR329" s="5"/>
      <c r="AU329" s="5"/>
      <c r="AV329" s="5"/>
      <c r="AX329" s="5"/>
      <c r="AY329" s="5"/>
      <c r="BA329" s="5"/>
      <c r="BF329" s="5"/>
      <c r="BQ329" s="14"/>
    </row>
    <row r="330" spans="1:69" x14ac:dyDescent="0.3">
      <c r="A330" s="8"/>
      <c r="B330" s="8"/>
      <c r="D330" s="4"/>
      <c r="F330" s="4"/>
      <c r="G330" s="4"/>
      <c r="H330" s="18"/>
      <c r="I330" s="18"/>
      <c r="J330" s="83"/>
      <c r="K330" s="8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14"/>
      <c r="AA330" s="5"/>
      <c r="AD330" s="5"/>
      <c r="AE330" s="5"/>
      <c r="AI330" s="14"/>
      <c r="AJ330" s="5"/>
      <c r="AK330" s="5"/>
      <c r="AM330" s="5"/>
      <c r="AP330" s="5"/>
      <c r="AQ330" s="5"/>
      <c r="AR330" s="5"/>
      <c r="AU330" s="5"/>
      <c r="AV330" s="5"/>
      <c r="AX330" s="5"/>
      <c r="AY330" s="5"/>
      <c r="BA330" s="5"/>
      <c r="BF330" s="5"/>
      <c r="BQ330" s="14"/>
    </row>
    <row r="331" spans="1:69" x14ac:dyDescent="0.3">
      <c r="A331" s="8"/>
      <c r="B331" s="8"/>
      <c r="D331" s="4"/>
      <c r="F331" s="4"/>
      <c r="G331" s="4"/>
      <c r="H331" s="18"/>
      <c r="I331" s="18"/>
      <c r="J331" s="83"/>
      <c r="K331" s="8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14"/>
      <c r="AA331" s="5"/>
      <c r="AD331" s="5"/>
      <c r="AE331" s="5"/>
      <c r="AI331" s="14"/>
      <c r="AJ331" s="5"/>
      <c r="AK331" s="5"/>
      <c r="AM331" s="5"/>
      <c r="AP331" s="5"/>
      <c r="AQ331" s="5"/>
      <c r="AR331" s="5"/>
      <c r="AU331" s="5"/>
      <c r="AV331" s="5"/>
      <c r="AX331" s="5"/>
      <c r="AY331" s="5"/>
      <c r="BA331" s="5"/>
      <c r="BF331" s="5"/>
      <c r="BQ331" s="14"/>
    </row>
    <row r="332" spans="1:69" x14ac:dyDescent="0.3">
      <c r="A332" s="8"/>
      <c r="B332" s="8"/>
      <c r="D332" s="4"/>
      <c r="F332" s="4"/>
      <c r="G332" s="4"/>
      <c r="H332" s="18"/>
      <c r="I332" s="18"/>
      <c r="J332" s="83"/>
      <c r="K332" s="8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14"/>
      <c r="AA332" s="5"/>
      <c r="AD332" s="5"/>
      <c r="AE332" s="5"/>
      <c r="AI332" s="14"/>
      <c r="AJ332" s="5"/>
      <c r="AK332" s="5"/>
      <c r="AM332" s="5"/>
      <c r="AP332" s="5"/>
      <c r="AQ332" s="5"/>
      <c r="AR332" s="5"/>
      <c r="AU332" s="5"/>
      <c r="AV332" s="5"/>
      <c r="AX332" s="5"/>
      <c r="AY332" s="5"/>
      <c r="BA332" s="5"/>
      <c r="BF332" s="5"/>
      <c r="BQ332" s="14"/>
    </row>
    <row r="333" spans="1:69" x14ac:dyDescent="0.3">
      <c r="A333" s="8"/>
      <c r="B333" s="8"/>
      <c r="D333" s="4"/>
      <c r="F333" s="4"/>
      <c r="G333" s="4"/>
      <c r="H333" s="18"/>
      <c r="I333" s="18"/>
      <c r="J333" s="83"/>
      <c r="K333" s="8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14"/>
      <c r="AA333" s="5"/>
      <c r="AD333" s="5"/>
      <c r="AE333" s="5"/>
      <c r="AI333" s="14"/>
      <c r="AJ333" s="5"/>
      <c r="AK333" s="5"/>
      <c r="AM333" s="5"/>
      <c r="AP333" s="5"/>
      <c r="AQ333" s="5"/>
      <c r="AR333" s="5"/>
      <c r="AU333" s="5"/>
      <c r="AV333" s="5"/>
      <c r="AX333" s="5"/>
      <c r="AY333" s="5"/>
      <c r="BA333" s="5"/>
      <c r="BF333" s="5"/>
      <c r="BQ333" s="14"/>
    </row>
    <row r="334" spans="1:69" x14ac:dyDescent="0.3">
      <c r="A334" s="8"/>
      <c r="B334" s="8"/>
      <c r="D334" s="4"/>
      <c r="F334" s="4"/>
      <c r="G334" s="4"/>
      <c r="H334" s="18"/>
      <c r="I334" s="18"/>
      <c r="J334" s="83"/>
      <c r="K334" s="8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14"/>
      <c r="AA334" s="5"/>
      <c r="AD334" s="5"/>
      <c r="AE334" s="5"/>
      <c r="AI334" s="14"/>
      <c r="AJ334" s="5"/>
      <c r="AK334" s="5"/>
      <c r="AM334" s="5"/>
      <c r="AP334" s="5"/>
      <c r="AQ334" s="5"/>
      <c r="AR334" s="5"/>
      <c r="AU334" s="5"/>
      <c r="AV334" s="5"/>
      <c r="AX334" s="5"/>
      <c r="AY334" s="5"/>
      <c r="BA334" s="5"/>
      <c r="BF334" s="5"/>
      <c r="BQ334" s="14"/>
    </row>
    <row r="335" spans="1:69" x14ac:dyDescent="0.3">
      <c r="A335" s="8"/>
      <c r="B335" s="8"/>
      <c r="D335" s="4"/>
      <c r="F335" s="4"/>
      <c r="G335" s="4"/>
      <c r="H335" s="18"/>
      <c r="I335" s="18"/>
      <c r="J335" s="83"/>
      <c r="K335" s="8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14"/>
      <c r="AA335" s="5"/>
      <c r="AD335" s="5"/>
      <c r="AE335" s="5"/>
      <c r="AI335" s="14"/>
      <c r="AJ335" s="5"/>
      <c r="AK335" s="5"/>
      <c r="AM335" s="5"/>
      <c r="AP335" s="5"/>
      <c r="AQ335" s="5"/>
      <c r="AR335" s="5"/>
      <c r="AU335" s="5"/>
      <c r="AV335" s="5"/>
      <c r="AX335" s="5"/>
      <c r="AY335" s="5"/>
      <c r="BA335" s="5"/>
      <c r="BF335" s="5"/>
      <c r="BQ335" s="14"/>
    </row>
    <row r="336" spans="1:69" x14ac:dyDescent="0.3">
      <c r="A336" s="8"/>
      <c r="B336" s="8"/>
      <c r="D336" s="4"/>
      <c r="F336" s="4"/>
      <c r="G336" s="4"/>
      <c r="H336" s="18"/>
      <c r="I336" s="18"/>
      <c r="J336" s="83"/>
      <c r="K336" s="8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14"/>
      <c r="AA336" s="5"/>
      <c r="AD336" s="5"/>
      <c r="AE336" s="5"/>
      <c r="AI336" s="14"/>
      <c r="AJ336" s="5"/>
      <c r="AK336" s="5"/>
      <c r="AM336" s="5"/>
      <c r="AP336" s="5"/>
      <c r="AQ336" s="5"/>
      <c r="AR336" s="5"/>
      <c r="AU336" s="5"/>
      <c r="AV336" s="5"/>
      <c r="AX336" s="5"/>
      <c r="AY336" s="5"/>
      <c r="BA336" s="5"/>
      <c r="BF336" s="5"/>
      <c r="BQ336" s="14"/>
    </row>
    <row r="337" spans="1:69" x14ac:dyDescent="0.3">
      <c r="A337" s="8"/>
      <c r="B337" s="8"/>
      <c r="D337" s="4"/>
      <c r="F337" s="4"/>
      <c r="G337" s="4"/>
      <c r="H337" s="18"/>
      <c r="I337" s="18"/>
      <c r="J337" s="83"/>
      <c r="K337" s="8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14"/>
      <c r="AA337" s="5"/>
      <c r="AD337" s="5"/>
      <c r="AE337" s="5"/>
      <c r="AI337" s="14"/>
      <c r="AJ337" s="5"/>
      <c r="AK337" s="5"/>
      <c r="AM337" s="5"/>
      <c r="AP337" s="5"/>
      <c r="AQ337" s="5"/>
      <c r="AR337" s="5"/>
      <c r="AU337" s="5"/>
      <c r="AV337" s="5"/>
      <c r="AX337" s="5"/>
      <c r="AY337" s="5"/>
      <c r="BA337" s="5"/>
      <c r="BF337" s="5"/>
      <c r="BQ337" s="14"/>
    </row>
    <row r="338" spans="1:69" x14ac:dyDescent="0.3">
      <c r="A338" s="8"/>
      <c r="B338" s="8"/>
      <c r="D338" s="4"/>
      <c r="F338" s="4"/>
      <c r="G338" s="4"/>
      <c r="H338" s="18"/>
      <c r="I338" s="18"/>
      <c r="J338" s="83"/>
      <c r="K338" s="8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14"/>
      <c r="AA338" s="5"/>
      <c r="AD338" s="5"/>
      <c r="AE338" s="5"/>
      <c r="AI338" s="14"/>
      <c r="AJ338" s="5"/>
      <c r="AK338" s="5"/>
      <c r="AM338" s="5"/>
      <c r="AP338" s="5"/>
      <c r="AQ338" s="5"/>
      <c r="AR338" s="5"/>
      <c r="AU338" s="5"/>
      <c r="AV338" s="5"/>
      <c r="AX338" s="5"/>
      <c r="AY338" s="5"/>
      <c r="BA338" s="5"/>
      <c r="BF338" s="5"/>
      <c r="BQ338" s="14"/>
    </row>
    <row r="339" spans="1:69" x14ac:dyDescent="0.3">
      <c r="A339" s="8"/>
      <c r="B339" s="8"/>
      <c r="D339" s="4"/>
      <c r="F339" s="4"/>
      <c r="G339" s="4"/>
      <c r="H339" s="18"/>
      <c r="I339" s="18"/>
      <c r="J339" s="83"/>
      <c r="K339" s="8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14"/>
      <c r="AA339" s="5"/>
      <c r="AD339" s="5"/>
      <c r="AE339" s="5"/>
      <c r="AI339" s="14"/>
      <c r="AJ339" s="5"/>
      <c r="AK339" s="5"/>
      <c r="AM339" s="5"/>
      <c r="AP339" s="5"/>
      <c r="AQ339" s="5"/>
      <c r="AR339" s="5"/>
      <c r="AU339" s="5"/>
      <c r="AV339" s="5"/>
      <c r="AX339" s="5"/>
      <c r="AY339" s="5"/>
      <c r="BA339" s="5"/>
      <c r="BF339" s="5"/>
      <c r="BQ339" s="14"/>
    </row>
    <row r="340" spans="1:69" x14ac:dyDescent="0.3">
      <c r="A340" s="8"/>
      <c r="B340" s="8"/>
      <c r="D340" s="4"/>
      <c r="F340" s="4"/>
      <c r="G340" s="4"/>
      <c r="H340" s="18"/>
      <c r="I340" s="18"/>
      <c r="J340" s="83"/>
      <c r="K340" s="8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14"/>
      <c r="AA340" s="5"/>
      <c r="AD340" s="5"/>
      <c r="AE340" s="5"/>
      <c r="AI340" s="14"/>
      <c r="AJ340" s="5"/>
      <c r="AK340" s="5"/>
      <c r="AM340" s="5"/>
      <c r="AP340" s="5"/>
      <c r="AQ340" s="5"/>
      <c r="AR340" s="5"/>
      <c r="AU340" s="5"/>
      <c r="AV340" s="5"/>
      <c r="AX340" s="5"/>
      <c r="AY340" s="5"/>
      <c r="BA340" s="5"/>
      <c r="BF340" s="5"/>
      <c r="BQ340" s="14"/>
    </row>
    <row r="341" spans="1:69" x14ac:dyDescent="0.3">
      <c r="A341" s="8"/>
      <c r="B341" s="8"/>
      <c r="D341" s="4"/>
      <c r="F341" s="4"/>
      <c r="G341" s="4"/>
      <c r="H341" s="18"/>
      <c r="I341" s="18"/>
      <c r="J341" s="83"/>
      <c r="K341" s="8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14"/>
      <c r="AA341" s="5"/>
      <c r="AD341" s="5"/>
      <c r="AE341" s="5"/>
      <c r="AI341" s="14"/>
      <c r="AJ341" s="5"/>
      <c r="AK341" s="5"/>
      <c r="AM341" s="5"/>
      <c r="AP341" s="5"/>
      <c r="AQ341" s="5"/>
      <c r="AR341" s="5"/>
      <c r="AU341" s="5"/>
      <c r="AV341" s="5"/>
      <c r="AX341" s="5"/>
      <c r="AY341" s="5"/>
      <c r="BA341" s="5"/>
      <c r="BF341" s="5"/>
      <c r="BQ341" s="14"/>
    </row>
    <row r="342" spans="1:69" x14ac:dyDescent="0.3">
      <c r="A342" s="8"/>
      <c r="B342" s="8"/>
      <c r="D342" s="4"/>
      <c r="F342" s="4"/>
      <c r="G342" s="4"/>
      <c r="H342" s="18"/>
      <c r="I342" s="18"/>
      <c r="J342" s="83"/>
      <c r="K342" s="8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14"/>
      <c r="AA342" s="5"/>
      <c r="AD342" s="5"/>
      <c r="AE342" s="5"/>
      <c r="AI342" s="14"/>
      <c r="AJ342" s="5"/>
      <c r="AK342" s="5"/>
      <c r="AM342" s="5"/>
      <c r="AP342" s="5"/>
      <c r="AQ342" s="5"/>
      <c r="AR342" s="5"/>
      <c r="AU342" s="5"/>
      <c r="AV342" s="5"/>
      <c r="AX342" s="5"/>
      <c r="AY342" s="5"/>
      <c r="BA342" s="5"/>
      <c r="BF342" s="5"/>
      <c r="BQ342" s="14"/>
    </row>
    <row r="343" spans="1:69" x14ac:dyDescent="0.3">
      <c r="A343" s="8"/>
      <c r="B343" s="8"/>
      <c r="D343" s="4"/>
      <c r="F343" s="4"/>
      <c r="G343" s="4"/>
      <c r="H343" s="18"/>
      <c r="I343" s="18"/>
      <c r="J343" s="83"/>
      <c r="K343" s="8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14"/>
      <c r="AA343" s="5"/>
      <c r="AD343" s="5"/>
      <c r="AE343" s="5"/>
      <c r="AI343" s="14"/>
      <c r="AJ343" s="5"/>
      <c r="AK343" s="5"/>
      <c r="AM343" s="5"/>
      <c r="AP343" s="5"/>
      <c r="AQ343" s="5"/>
      <c r="AR343" s="5"/>
      <c r="AU343" s="5"/>
      <c r="AV343" s="5"/>
      <c r="AX343" s="5"/>
      <c r="AY343" s="5"/>
      <c r="BA343" s="5"/>
      <c r="BF343" s="5"/>
      <c r="BQ343" s="14"/>
    </row>
    <row r="344" spans="1:69" x14ac:dyDescent="0.3">
      <c r="A344" s="8"/>
      <c r="B344" s="8"/>
      <c r="D344" s="4"/>
      <c r="F344" s="4"/>
      <c r="G344" s="4"/>
      <c r="H344" s="18"/>
      <c r="I344" s="18"/>
      <c r="J344" s="83"/>
      <c r="K344" s="8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14"/>
      <c r="AA344" s="5"/>
      <c r="AD344" s="5"/>
      <c r="AE344" s="5"/>
      <c r="AI344" s="14"/>
      <c r="AJ344" s="5"/>
      <c r="AK344" s="5"/>
      <c r="AM344" s="5"/>
      <c r="AP344" s="5"/>
      <c r="AQ344" s="5"/>
      <c r="AR344" s="5"/>
      <c r="AU344" s="5"/>
      <c r="AV344" s="5"/>
      <c r="AX344" s="5"/>
      <c r="AY344" s="5"/>
      <c r="BA344" s="5"/>
      <c r="BF344" s="5"/>
      <c r="BQ344" s="14"/>
    </row>
    <row r="345" spans="1:69" x14ac:dyDescent="0.3">
      <c r="A345" s="8"/>
      <c r="B345" s="8"/>
      <c r="D345" s="4"/>
      <c r="F345" s="4"/>
      <c r="G345" s="4"/>
      <c r="H345" s="18"/>
      <c r="I345" s="18"/>
      <c r="J345" s="83"/>
      <c r="K345" s="8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14"/>
      <c r="AA345" s="5"/>
      <c r="AD345" s="5"/>
      <c r="AE345" s="5"/>
      <c r="AI345" s="14"/>
      <c r="AJ345" s="5"/>
      <c r="AK345" s="5"/>
      <c r="AM345" s="5"/>
      <c r="AP345" s="5"/>
      <c r="AQ345" s="5"/>
      <c r="AR345" s="5"/>
      <c r="AU345" s="5"/>
      <c r="AV345" s="5"/>
      <c r="AX345" s="5"/>
      <c r="AY345" s="5"/>
      <c r="BA345" s="5"/>
      <c r="BF345" s="5"/>
      <c r="BQ345" s="14"/>
    </row>
    <row r="346" spans="1:69" x14ac:dyDescent="0.3">
      <c r="A346" s="8"/>
      <c r="B346" s="8"/>
      <c r="D346" s="4"/>
      <c r="F346" s="4"/>
      <c r="G346" s="4"/>
      <c r="H346" s="18"/>
      <c r="I346" s="18"/>
      <c r="J346" s="83"/>
      <c r="K346" s="8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14"/>
      <c r="AA346" s="5"/>
      <c r="AD346" s="5"/>
      <c r="AE346" s="5"/>
      <c r="AI346" s="14"/>
      <c r="AJ346" s="5"/>
      <c r="AK346" s="5"/>
      <c r="AM346" s="5"/>
      <c r="AP346" s="5"/>
      <c r="AQ346" s="5"/>
      <c r="AR346" s="5"/>
      <c r="AU346" s="5"/>
      <c r="AV346" s="5"/>
      <c r="AX346" s="5"/>
      <c r="AY346" s="5"/>
      <c r="BA346" s="5"/>
      <c r="BF346" s="5"/>
      <c r="BQ346" s="14"/>
    </row>
    <row r="347" spans="1:69" x14ac:dyDescent="0.3">
      <c r="A347" s="8"/>
      <c r="B347" s="8"/>
      <c r="D347" s="4"/>
      <c r="F347" s="4"/>
      <c r="G347" s="4"/>
      <c r="H347" s="18"/>
      <c r="I347" s="18"/>
      <c r="J347" s="83"/>
      <c r="K347" s="8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14"/>
      <c r="AA347" s="5"/>
      <c r="AD347" s="5"/>
      <c r="AE347" s="5"/>
      <c r="AI347" s="14"/>
      <c r="AJ347" s="5"/>
      <c r="AK347" s="5"/>
      <c r="AM347" s="5"/>
      <c r="AP347" s="5"/>
      <c r="AQ347" s="5"/>
      <c r="AR347" s="5"/>
      <c r="AU347" s="5"/>
      <c r="AV347" s="5"/>
      <c r="AX347" s="5"/>
      <c r="AY347" s="5"/>
      <c r="BA347" s="5"/>
      <c r="BF347" s="5"/>
      <c r="BQ347" s="14"/>
    </row>
    <row r="348" spans="1:69" x14ac:dyDescent="0.3">
      <c r="A348" s="8"/>
      <c r="B348" s="8"/>
      <c r="D348" s="4"/>
      <c r="F348" s="4"/>
      <c r="G348" s="4"/>
      <c r="H348" s="18"/>
      <c r="I348" s="18"/>
      <c r="J348" s="83"/>
      <c r="K348" s="8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14"/>
      <c r="AA348" s="5"/>
      <c r="AD348" s="5"/>
      <c r="AE348" s="5"/>
      <c r="AI348" s="14"/>
      <c r="AJ348" s="5"/>
      <c r="AK348" s="5"/>
      <c r="AM348" s="5"/>
      <c r="AP348" s="5"/>
      <c r="AQ348" s="5"/>
      <c r="AR348" s="5"/>
      <c r="AU348" s="5"/>
      <c r="AV348" s="5"/>
      <c r="AX348" s="5"/>
      <c r="AY348" s="5"/>
      <c r="BA348" s="5"/>
      <c r="BF348" s="5"/>
      <c r="BQ348" s="14"/>
    </row>
    <row r="349" spans="1:69" x14ac:dyDescent="0.3">
      <c r="A349" s="8"/>
      <c r="B349" s="8"/>
      <c r="D349" s="4"/>
      <c r="F349" s="4"/>
      <c r="G349" s="4"/>
      <c r="H349" s="18"/>
      <c r="I349" s="18"/>
      <c r="J349" s="83"/>
      <c r="K349" s="8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14"/>
      <c r="AA349" s="5"/>
      <c r="AD349" s="5"/>
      <c r="AE349" s="5"/>
      <c r="AI349" s="14"/>
      <c r="AJ349" s="5"/>
      <c r="AK349" s="5"/>
      <c r="AM349" s="5"/>
      <c r="AP349" s="5"/>
      <c r="AQ349" s="5"/>
      <c r="AR349" s="5"/>
      <c r="AU349" s="5"/>
      <c r="AV349" s="5"/>
      <c r="AX349" s="5"/>
      <c r="AY349" s="5"/>
      <c r="BA349" s="5"/>
      <c r="BF349" s="5"/>
      <c r="BQ349" s="14"/>
    </row>
    <row r="350" spans="1:69" x14ac:dyDescent="0.3">
      <c r="A350" s="8"/>
      <c r="B350" s="8"/>
      <c r="D350" s="4"/>
      <c r="F350" s="4"/>
      <c r="G350" s="4"/>
      <c r="H350" s="18"/>
      <c r="I350" s="18"/>
      <c r="J350" s="83"/>
      <c r="K350" s="8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14"/>
      <c r="AA350" s="5"/>
      <c r="AD350" s="5"/>
      <c r="AE350" s="5"/>
      <c r="AI350" s="14"/>
      <c r="AJ350" s="5"/>
      <c r="AK350" s="5"/>
      <c r="AM350" s="5"/>
      <c r="AP350" s="5"/>
      <c r="AQ350" s="5"/>
      <c r="AR350" s="5"/>
      <c r="AU350" s="5"/>
      <c r="AV350" s="5"/>
      <c r="AX350" s="5"/>
      <c r="AY350" s="5"/>
      <c r="BA350" s="5"/>
      <c r="BF350" s="5"/>
      <c r="BQ350" s="14"/>
    </row>
    <row r="351" spans="1:69" x14ac:dyDescent="0.3">
      <c r="A351" s="8"/>
      <c r="B351" s="8"/>
      <c r="D351" s="4"/>
      <c r="F351" s="4"/>
      <c r="G351" s="4"/>
      <c r="H351" s="18"/>
      <c r="I351" s="18"/>
      <c r="J351" s="83"/>
      <c r="K351" s="8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14"/>
      <c r="AA351" s="5"/>
      <c r="AD351" s="5"/>
      <c r="AE351" s="5"/>
      <c r="AI351" s="14"/>
      <c r="AJ351" s="5"/>
      <c r="AK351" s="5"/>
      <c r="AM351" s="5"/>
      <c r="AP351" s="5"/>
      <c r="AQ351" s="5"/>
      <c r="AR351" s="5"/>
      <c r="AU351" s="5"/>
      <c r="AV351" s="5"/>
      <c r="AX351" s="5"/>
      <c r="AY351" s="5"/>
      <c r="BA351" s="5"/>
      <c r="BF351" s="5"/>
      <c r="BQ351" s="14"/>
    </row>
    <row r="352" spans="1:69" x14ac:dyDescent="0.3">
      <c r="A352" s="8"/>
      <c r="B352" s="8"/>
      <c r="D352" s="4"/>
      <c r="F352" s="4"/>
      <c r="G352" s="4"/>
      <c r="H352" s="18"/>
      <c r="I352" s="18"/>
      <c r="J352" s="83"/>
      <c r="K352" s="8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14"/>
      <c r="AA352" s="5"/>
      <c r="AD352" s="5"/>
      <c r="AE352" s="5"/>
      <c r="AI352" s="14"/>
      <c r="AJ352" s="5"/>
      <c r="AK352" s="5"/>
      <c r="AM352" s="5"/>
      <c r="AP352" s="5"/>
      <c r="AQ352" s="5"/>
      <c r="AR352" s="5"/>
      <c r="AU352" s="5"/>
      <c r="AV352" s="5"/>
      <c r="AX352" s="5"/>
      <c r="AY352" s="5"/>
      <c r="BA352" s="5"/>
      <c r="BF352" s="5"/>
      <c r="BQ352" s="14"/>
    </row>
    <row r="353" spans="1:69" x14ac:dyDescent="0.3">
      <c r="A353" s="8"/>
      <c r="B353" s="8"/>
      <c r="D353" s="4"/>
      <c r="F353" s="4"/>
      <c r="G353" s="4"/>
      <c r="H353" s="18"/>
      <c r="I353" s="18"/>
      <c r="J353" s="83"/>
      <c r="K353" s="8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14"/>
      <c r="AA353" s="5"/>
      <c r="AD353" s="5"/>
      <c r="AE353" s="5"/>
      <c r="AI353" s="14"/>
      <c r="AJ353" s="5"/>
      <c r="AK353" s="5"/>
      <c r="AM353" s="5"/>
      <c r="AP353" s="5"/>
      <c r="AQ353" s="5"/>
      <c r="AR353" s="5"/>
      <c r="AU353" s="5"/>
      <c r="AV353" s="5"/>
      <c r="AX353" s="5"/>
      <c r="AY353" s="5"/>
      <c r="BA353" s="5"/>
      <c r="BF353" s="5"/>
      <c r="BQ353" s="14"/>
    </row>
    <row r="354" spans="1:69" x14ac:dyDescent="0.3">
      <c r="A354" s="8"/>
      <c r="B354" s="8"/>
      <c r="D354" s="4"/>
      <c r="F354" s="4"/>
      <c r="G354" s="4"/>
      <c r="H354" s="18"/>
      <c r="I354" s="18"/>
      <c r="J354" s="83"/>
      <c r="K354" s="8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14"/>
      <c r="AA354" s="5"/>
      <c r="AD354" s="5"/>
      <c r="AE354" s="5"/>
      <c r="AI354" s="14"/>
      <c r="AJ354" s="5"/>
      <c r="AK354" s="5"/>
      <c r="AM354" s="5"/>
      <c r="AP354" s="5"/>
      <c r="AQ354" s="5"/>
      <c r="AR354" s="5"/>
      <c r="AU354" s="5"/>
      <c r="AV354" s="5"/>
      <c r="AX354" s="5"/>
      <c r="AY354" s="5"/>
      <c r="BA354" s="5"/>
      <c r="BF354" s="5"/>
      <c r="BQ354" s="14"/>
    </row>
    <row r="355" spans="1:69" x14ac:dyDescent="0.3">
      <c r="A355" s="8"/>
      <c r="B355" s="8"/>
      <c r="D355" s="4"/>
      <c r="F355" s="4"/>
      <c r="G355" s="4"/>
      <c r="H355" s="18"/>
      <c r="I355" s="18"/>
      <c r="J355" s="83"/>
      <c r="K355" s="8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14"/>
      <c r="AA355" s="5"/>
      <c r="AD355" s="5"/>
      <c r="AE355" s="5"/>
      <c r="AI355" s="14"/>
      <c r="AJ355" s="5"/>
      <c r="AK355" s="5"/>
      <c r="AM355" s="5"/>
      <c r="AP355" s="5"/>
      <c r="AQ355" s="5"/>
      <c r="AR355" s="5"/>
      <c r="AU355" s="5"/>
      <c r="AV355" s="5"/>
      <c r="AX355" s="5"/>
      <c r="AY355" s="5"/>
      <c r="BA355" s="5"/>
      <c r="BF355" s="5"/>
      <c r="BQ355" s="14"/>
    </row>
    <row r="356" spans="1:69" x14ac:dyDescent="0.3">
      <c r="A356" s="8"/>
      <c r="B356" s="8"/>
      <c r="D356" s="4"/>
      <c r="F356" s="4"/>
      <c r="G356" s="4"/>
      <c r="H356" s="18"/>
      <c r="I356" s="18"/>
      <c r="J356" s="83"/>
      <c r="K356" s="8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14"/>
      <c r="AA356" s="5"/>
      <c r="AD356" s="5"/>
      <c r="AE356" s="5"/>
      <c r="AI356" s="14"/>
      <c r="AJ356" s="5"/>
      <c r="AK356" s="5"/>
      <c r="AM356" s="5"/>
      <c r="AP356" s="5"/>
      <c r="AQ356" s="5"/>
      <c r="AR356" s="5"/>
      <c r="AU356" s="5"/>
      <c r="AV356" s="5"/>
      <c r="AX356" s="5"/>
      <c r="AY356" s="5"/>
      <c r="BA356" s="5"/>
      <c r="BF356" s="5"/>
      <c r="BQ356" s="14"/>
    </row>
    <row r="357" spans="1:69" x14ac:dyDescent="0.3">
      <c r="A357" s="8"/>
      <c r="B357" s="8"/>
      <c r="D357" s="4"/>
      <c r="F357" s="4"/>
      <c r="G357" s="4"/>
      <c r="H357" s="18"/>
      <c r="I357" s="18"/>
      <c r="J357" s="83"/>
      <c r="K357" s="8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14"/>
      <c r="AA357" s="5"/>
      <c r="AD357" s="5"/>
      <c r="AE357" s="5"/>
      <c r="AI357" s="14"/>
      <c r="AJ357" s="5"/>
      <c r="AK357" s="5"/>
      <c r="AM357" s="5"/>
      <c r="AP357" s="5"/>
      <c r="AQ357" s="5"/>
      <c r="AR357" s="5"/>
      <c r="AU357" s="5"/>
      <c r="AV357" s="5"/>
      <c r="AX357" s="5"/>
      <c r="AY357" s="5"/>
      <c r="BA357" s="5"/>
      <c r="BF357" s="5"/>
      <c r="BQ357" s="14"/>
    </row>
    <row r="358" spans="1:69" x14ac:dyDescent="0.3">
      <c r="A358" s="8"/>
      <c r="B358" s="8"/>
      <c r="D358" s="4"/>
      <c r="F358" s="4"/>
      <c r="G358" s="4"/>
      <c r="H358" s="18"/>
      <c r="I358" s="18"/>
      <c r="J358" s="83"/>
      <c r="K358" s="8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14"/>
      <c r="AA358" s="5"/>
      <c r="AD358" s="5"/>
      <c r="AE358" s="5"/>
      <c r="AI358" s="14"/>
      <c r="AJ358" s="5"/>
      <c r="AK358" s="5"/>
      <c r="AM358" s="5"/>
      <c r="AP358" s="5"/>
      <c r="AQ358" s="5"/>
      <c r="AR358" s="5"/>
      <c r="AU358" s="5"/>
      <c r="AV358" s="5"/>
      <c r="AX358" s="5"/>
      <c r="AY358" s="5"/>
      <c r="BA358" s="5"/>
      <c r="BF358" s="5"/>
      <c r="BQ358" s="14"/>
    </row>
    <row r="359" spans="1:69" x14ac:dyDescent="0.3">
      <c r="A359" s="8"/>
      <c r="B359" s="8"/>
      <c r="D359" s="4"/>
      <c r="F359" s="4"/>
      <c r="G359" s="4"/>
      <c r="H359" s="18"/>
      <c r="I359" s="18"/>
      <c r="J359" s="83"/>
      <c r="K359" s="8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14"/>
      <c r="AA359" s="5"/>
      <c r="AD359" s="5"/>
      <c r="AE359" s="5"/>
      <c r="AI359" s="14"/>
      <c r="AJ359" s="5"/>
      <c r="AK359" s="5"/>
      <c r="AM359" s="5"/>
      <c r="AP359" s="5"/>
      <c r="AQ359" s="5"/>
      <c r="AR359" s="5"/>
      <c r="AU359" s="5"/>
      <c r="AV359" s="5"/>
      <c r="AX359" s="5"/>
      <c r="AY359" s="5"/>
      <c r="BA359" s="5"/>
      <c r="BF359" s="5"/>
      <c r="BQ359" s="14"/>
    </row>
    <row r="360" spans="1:69" x14ac:dyDescent="0.3">
      <c r="A360" s="8"/>
      <c r="B360" s="8"/>
      <c r="D360" s="4"/>
      <c r="F360" s="4"/>
      <c r="G360" s="4"/>
      <c r="H360" s="18"/>
      <c r="I360" s="18"/>
      <c r="J360" s="83"/>
      <c r="K360" s="8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14"/>
      <c r="AA360" s="5"/>
      <c r="AD360" s="5"/>
      <c r="AE360" s="5"/>
      <c r="AI360" s="14"/>
      <c r="AJ360" s="5"/>
      <c r="AK360" s="5"/>
      <c r="AM360" s="5"/>
      <c r="AP360" s="5"/>
      <c r="AQ360" s="5"/>
      <c r="AR360" s="5"/>
      <c r="AU360" s="5"/>
      <c r="AV360" s="5"/>
      <c r="AX360" s="5"/>
      <c r="AY360" s="5"/>
      <c r="BA360" s="5"/>
      <c r="BF360" s="5"/>
      <c r="BQ360" s="14"/>
    </row>
    <row r="361" spans="1:69" x14ac:dyDescent="0.3">
      <c r="A361" s="8"/>
      <c r="B361" s="8"/>
      <c r="D361" s="4"/>
      <c r="F361" s="4"/>
      <c r="G361" s="4"/>
      <c r="H361" s="18"/>
      <c r="I361" s="18"/>
      <c r="J361" s="83"/>
      <c r="K361" s="8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14"/>
      <c r="AA361" s="5"/>
      <c r="AD361" s="5"/>
      <c r="AE361" s="5"/>
      <c r="AI361" s="14"/>
      <c r="AJ361" s="5"/>
      <c r="AK361" s="5"/>
      <c r="AM361" s="5"/>
      <c r="AP361" s="5"/>
      <c r="AQ361" s="5"/>
      <c r="AR361" s="5"/>
      <c r="AU361" s="5"/>
      <c r="AV361" s="5"/>
      <c r="AX361" s="5"/>
      <c r="AY361" s="5"/>
      <c r="BA361" s="5"/>
      <c r="BF361" s="5"/>
      <c r="BQ361" s="14"/>
    </row>
    <row r="362" spans="1:69" x14ac:dyDescent="0.3">
      <c r="A362" s="8"/>
      <c r="B362" s="8"/>
      <c r="D362" s="4"/>
      <c r="F362" s="4"/>
      <c r="G362" s="4"/>
      <c r="H362" s="18"/>
      <c r="I362" s="18"/>
      <c r="J362" s="83"/>
      <c r="K362" s="8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14"/>
      <c r="AA362" s="5"/>
      <c r="AD362" s="5"/>
      <c r="AE362" s="5"/>
      <c r="AI362" s="14"/>
      <c r="AJ362" s="5"/>
      <c r="AK362" s="5"/>
      <c r="AM362" s="5"/>
      <c r="AP362" s="5"/>
      <c r="AQ362" s="5"/>
      <c r="AR362" s="5"/>
      <c r="AU362" s="5"/>
      <c r="AV362" s="5"/>
      <c r="AX362" s="5"/>
      <c r="AY362" s="5"/>
      <c r="BA362" s="5"/>
      <c r="BF362" s="5"/>
      <c r="BQ362" s="14"/>
    </row>
    <row r="363" spans="1:69" x14ac:dyDescent="0.3">
      <c r="A363" s="8"/>
      <c r="B363" s="8"/>
      <c r="D363" s="4"/>
      <c r="F363" s="4"/>
      <c r="G363" s="4"/>
      <c r="H363" s="18"/>
      <c r="I363" s="18"/>
      <c r="J363" s="83"/>
      <c r="K363" s="8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14"/>
      <c r="AA363" s="5"/>
      <c r="AD363" s="5"/>
      <c r="AE363" s="5"/>
      <c r="AI363" s="14"/>
      <c r="AJ363" s="5"/>
      <c r="AK363" s="5"/>
      <c r="AM363" s="5"/>
      <c r="AP363" s="5"/>
      <c r="AQ363" s="5"/>
      <c r="AR363" s="5"/>
      <c r="AU363" s="5"/>
      <c r="AV363" s="5"/>
      <c r="AX363" s="5"/>
      <c r="AY363" s="5"/>
      <c r="BA363" s="5"/>
      <c r="BF363" s="5"/>
      <c r="BQ363" s="14"/>
    </row>
    <row r="364" spans="1:69" x14ac:dyDescent="0.3">
      <c r="A364" s="8"/>
      <c r="B364" s="8"/>
      <c r="D364" s="4"/>
      <c r="F364" s="4"/>
      <c r="G364" s="4"/>
      <c r="H364" s="18"/>
      <c r="I364" s="18"/>
      <c r="J364" s="83"/>
      <c r="K364" s="8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14"/>
      <c r="AA364" s="5"/>
      <c r="AD364" s="5"/>
      <c r="AE364" s="5"/>
      <c r="AI364" s="14"/>
      <c r="AJ364" s="5"/>
      <c r="AK364" s="5"/>
      <c r="AM364" s="5"/>
      <c r="AP364" s="5"/>
      <c r="AQ364" s="5"/>
      <c r="AR364" s="5"/>
      <c r="AU364" s="5"/>
      <c r="AV364" s="5"/>
      <c r="AX364" s="5"/>
      <c r="AY364" s="5"/>
      <c r="BA364" s="5"/>
      <c r="BF364" s="5"/>
      <c r="BQ364" s="14"/>
    </row>
    <row r="365" spans="1:69" x14ac:dyDescent="0.3">
      <c r="A365" s="8"/>
      <c r="B365" s="8"/>
      <c r="D365" s="4"/>
      <c r="F365" s="4"/>
      <c r="G365" s="4"/>
      <c r="H365" s="18"/>
      <c r="I365" s="18"/>
      <c r="J365" s="83"/>
      <c r="K365" s="8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14"/>
      <c r="AA365" s="5"/>
      <c r="AD365" s="5"/>
      <c r="AE365" s="5"/>
      <c r="AI365" s="14"/>
      <c r="AJ365" s="5"/>
      <c r="AK365" s="5"/>
      <c r="AM365" s="5"/>
      <c r="AP365" s="5"/>
      <c r="AQ365" s="5"/>
      <c r="AR365" s="5"/>
      <c r="AU365" s="5"/>
      <c r="AV365" s="5"/>
      <c r="AX365" s="5"/>
      <c r="AY365" s="5"/>
      <c r="BA365" s="5"/>
      <c r="BF365" s="5"/>
      <c r="BQ365" s="14"/>
    </row>
    <row r="366" spans="1:69" x14ac:dyDescent="0.3">
      <c r="A366" s="8"/>
      <c r="B366" s="8"/>
      <c r="D366" s="4"/>
      <c r="F366" s="4"/>
      <c r="G366" s="4"/>
      <c r="H366" s="18"/>
      <c r="I366" s="18"/>
      <c r="J366" s="83"/>
      <c r="K366" s="8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14"/>
      <c r="AA366" s="5"/>
      <c r="AD366" s="5"/>
      <c r="AE366" s="5"/>
      <c r="AI366" s="14"/>
      <c r="AJ366" s="5"/>
      <c r="AK366" s="5"/>
      <c r="AM366" s="5"/>
      <c r="AP366" s="5"/>
      <c r="AQ366" s="5"/>
      <c r="AR366" s="5"/>
      <c r="AU366" s="5"/>
      <c r="AV366" s="5"/>
      <c r="AX366" s="5"/>
      <c r="AY366" s="5"/>
      <c r="BA366" s="5"/>
      <c r="BF366" s="5"/>
      <c r="BQ366" s="14"/>
    </row>
    <row r="367" spans="1:69" x14ac:dyDescent="0.3">
      <c r="A367" s="8"/>
      <c r="B367" s="8"/>
      <c r="D367" s="4"/>
      <c r="F367" s="4"/>
      <c r="G367" s="4"/>
      <c r="H367" s="18"/>
      <c r="I367" s="18"/>
      <c r="J367" s="83"/>
      <c r="K367" s="8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14"/>
      <c r="AA367" s="5"/>
      <c r="AD367" s="5"/>
      <c r="AE367" s="5"/>
      <c r="AI367" s="14"/>
      <c r="AJ367" s="5"/>
      <c r="AK367" s="5"/>
      <c r="AM367" s="5"/>
      <c r="AP367" s="5"/>
      <c r="AQ367" s="5"/>
      <c r="AR367" s="5"/>
      <c r="AU367" s="5"/>
      <c r="AV367" s="5"/>
      <c r="AX367" s="5"/>
      <c r="AY367" s="5"/>
      <c r="BA367" s="5"/>
      <c r="BF367" s="5"/>
      <c r="BQ367" s="14"/>
    </row>
    <row r="368" spans="1:69" x14ac:dyDescent="0.3">
      <c r="A368" s="8"/>
      <c r="B368" s="8"/>
      <c r="D368" s="4"/>
      <c r="F368" s="4"/>
      <c r="G368" s="4"/>
      <c r="H368" s="18"/>
      <c r="I368" s="18"/>
      <c r="J368" s="83"/>
      <c r="K368" s="8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14"/>
      <c r="AA368" s="5"/>
      <c r="AD368" s="5"/>
      <c r="AE368" s="5"/>
      <c r="AI368" s="14"/>
      <c r="AJ368" s="5"/>
      <c r="AK368" s="5"/>
      <c r="AM368" s="5"/>
      <c r="AP368" s="5"/>
      <c r="AQ368" s="5"/>
      <c r="AR368" s="5"/>
      <c r="AU368" s="5"/>
      <c r="AV368" s="5"/>
      <c r="AX368" s="5"/>
      <c r="AY368" s="5"/>
      <c r="BA368" s="5"/>
      <c r="BF368" s="5"/>
      <c r="BQ368" s="14"/>
    </row>
    <row r="369" spans="1:69" x14ac:dyDescent="0.3">
      <c r="A369" s="8"/>
      <c r="B369" s="8"/>
      <c r="D369" s="4"/>
      <c r="F369" s="4"/>
      <c r="G369" s="4"/>
      <c r="H369" s="18"/>
      <c r="I369" s="18"/>
      <c r="J369" s="83"/>
      <c r="K369" s="8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14"/>
      <c r="AA369" s="5"/>
      <c r="AD369" s="5"/>
      <c r="AE369" s="5"/>
      <c r="AI369" s="14"/>
      <c r="AJ369" s="5"/>
      <c r="AK369" s="5"/>
      <c r="AM369" s="5"/>
      <c r="AP369" s="5"/>
      <c r="AQ369" s="5"/>
      <c r="AR369" s="5"/>
      <c r="AU369" s="5"/>
      <c r="AV369" s="5"/>
      <c r="AX369" s="5"/>
      <c r="AY369" s="5"/>
      <c r="BA369" s="5"/>
      <c r="BF369" s="5"/>
      <c r="BQ369" s="14"/>
    </row>
    <row r="370" spans="1:69" x14ac:dyDescent="0.3">
      <c r="A370" s="8"/>
      <c r="B370" s="8"/>
      <c r="D370" s="4"/>
      <c r="F370" s="4"/>
      <c r="G370" s="4"/>
      <c r="H370" s="18"/>
      <c r="I370" s="18"/>
      <c r="J370" s="83"/>
      <c r="K370" s="8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14"/>
      <c r="AA370" s="5"/>
      <c r="AD370" s="5"/>
      <c r="AE370" s="5"/>
      <c r="AI370" s="14"/>
      <c r="AJ370" s="5"/>
      <c r="AK370" s="5"/>
      <c r="AM370" s="5"/>
      <c r="AP370" s="5"/>
      <c r="AQ370" s="5"/>
      <c r="AR370" s="5"/>
      <c r="AU370" s="5"/>
      <c r="AV370" s="5"/>
      <c r="AX370" s="5"/>
      <c r="AY370" s="5"/>
      <c r="BA370" s="5"/>
      <c r="BF370" s="5"/>
      <c r="BQ370" s="14"/>
    </row>
    <row r="371" spans="1:69" x14ac:dyDescent="0.3">
      <c r="A371" s="8"/>
      <c r="B371" s="8"/>
      <c r="D371" s="4"/>
      <c r="F371" s="4"/>
      <c r="G371" s="4"/>
      <c r="H371" s="18"/>
      <c r="I371" s="18"/>
      <c r="J371" s="83"/>
      <c r="K371" s="8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14"/>
      <c r="AA371" s="5"/>
      <c r="AD371" s="5"/>
      <c r="AE371" s="5"/>
      <c r="AI371" s="14"/>
      <c r="AJ371" s="5"/>
      <c r="AK371" s="5"/>
      <c r="AM371" s="5"/>
      <c r="AP371" s="5"/>
      <c r="AQ371" s="5"/>
      <c r="AR371" s="5"/>
      <c r="AU371" s="5"/>
      <c r="AV371" s="5"/>
      <c r="AX371" s="5"/>
      <c r="AY371" s="5"/>
      <c r="BA371" s="5"/>
      <c r="BF371" s="5"/>
      <c r="BQ371" s="14"/>
    </row>
    <row r="372" spans="1:69" x14ac:dyDescent="0.3">
      <c r="A372" s="8"/>
      <c r="B372" s="8"/>
      <c r="D372" s="4"/>
      <c r="F372" s="4"/>
      <c r="G372" s="4"/>
      <c r="H372" s="18"/>
      <c r="I372" s="18"/>
      <c r="J372" s="83"/>
      <c r="K372" s="8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14"/>
      <c r="AA372" s="5"/>
      <c r="AD372" s="5"/>
      <c r="AE372" s="5"/>
      <c r="AI372" s="14"/>
      <c r="AJ372" s="5"/>
      <c r="AK372" s="5"/>
      <c r="AM372" s="5"/>
      <c r="AP372" s="5"/>
      <c r="AQ372" s="5"/>
      <c r="AR372" s="5"/>
      <c r="AU372" s="5"/>
      <c r="AV372" s="5"/>
      <c r="AX372" s="5"/>
      <c r="AY372" s="5"/>
      <c r="BA372" s="5"/>
      <c r="BF372" s="5"/>
      <c r="BQ372" s="14"/>
    </row>
    <row r="373" spans="1:69" x14ac:dyDescent="0.3">
      <c r="A373" s="8"/>
      <c r="B373" s="8"/>
      <c r="D373" s="4"/>
      <c r="F373" s="4"/>
      <c r="G373" s="4"/>
      <c r="H373" s="18"/>
      <c r="I373" s="18"/>
      <c r="J373" s="83"/>
      <c r="K373" s="8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14"/>
      <c r="AA373" s="5"/>
      <c r="AD373" s="5"/>
      <c r="AE373" s="5"/>
      <c r="AI373" s="14"/>
      <c r="AJ373" s="5"/>
      <c r="AK373" s="5"/>
      <c r="AM373" s="5"/>
      <c r="AP373" s="5"/>
      <c r="AQ373" s="5"/>
      <c r="AR373" s="5"/>
      <c r="AU373" s="5"/>
      <c r="AV373" s="5"/>
      <c r="AX373" s="5"/>
      <c r="AY373" s="5"/>
      <c r="BA373" s="5"/>
      <c r="BF373" s="5"/>
      <c r="BQ373" s="14"/>
    </row>
    <row r="374" spans="1:69" x14ac:dyDescent="0.3">
      <c r="A374" s="8"/>
      <c r="B374" s="8"/>
      <c r="D374" s="4"/>
      <c r="F374" s="4"/>
      <c r="G374" s="4"/>
      <c r="H374" s="18"/>
      <c r="I374" s="18"/>
      <c r="J374" s="83"/>
      <c r="K374" s="8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14"/>
      <c r="AA374" s="5"/>
      <c r="AD374" s="5"/>
      <c r="AE374" s="5"/>
      <c r="AI374" s="14"/>
      <c r="AJ374" s="5"/>
      <c r="AK374" s="5"/>
      <c r="AM374" s="5"/>
      <c r="AP374" s="5"/>
      <c r="AQ374" s="5"/>
      <c r="AR374" s="5"/>
      <c r="AU374" s="5"/>
      <c r="AV374" s="5"/>
      <c r="AX374" s="5"/>
      <c r="AY374" s="5"/>
      <c r="BA374" s="5"/>
      <c r="BF374" s="5"/>
      <c r="BQ374" s="14"/>
    </row>
    <row r="375" spans="1:69" x14ac:dyDescent="0.3">
      <c r="A375" s="8"/>
      <c r="B375" s="8"/>
      <c r="D375" s="4"/>
      <c r="F375" s="4"/>
      <c r="G375" s="4"/>
      <c r="H375" s="18"/>
      <c r="I375" s="18"/>
      <c r="J375" s="83"/>
      <c r="K375" s="8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14"/>
      <c r="AA375" s="5"/>
      <c r="AD375" s="5"/>
      <c r="AE375" s="5"/>
      <c r="AI375" s="14"/>
      <c r="AJ375" s="5"/>
      <c r="AK375" s="5"/>
      <c r="AM375" s="5"/>
      <c r="AP375" s="5"/>
      <c r="AQ375" s="5"/>
      <c r="AR375" s="5"/>
      <c r="AU375" s="5"/>
      <c r="AV375" s="5"/>
      <c r="AX375" s="5"/>
      <c r="AY375" s="5"/>
      <c r="BA375" s="5"/>
      <c r="BF375" s="5"/>
      <c r="BQ375" s="14"/>
    </row>
    <row r="376" spans="1:69" x14ac:dyDescent="0.3">
      <c r="A376" s="8"/>
      <c r="B376" s="8"/>
      <c r="D376" s="4"/>
      <c r="F376" s="4"/>
      <c r="G376" s="4"/>
      <c r="H376" s="18"/>
      <c r="I376" s="18"/>
      <c r="J376" s="83"/>
      <c r="K376" s="8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14"/>
      <c r="AA376" s="5"/>
      <c r="AD376" s="5"/>
      <c r="AE376" s="5"/>
      <c r="AI376" s="14"/>
      <c r="AJ376" s="5"/>
      <c r="AK376" s="5"/>
      <c r="AM376" s="5"/>
      <c r="AP376" s="5"/>
      <c r="AQ376" s="5"/>
      <c r="AR376" s="5"/>
      <c r="AU376" s="5"/>
      <c r="AV376" s="5"/>
      <c r="AX376" s="5"/>
      <c r="AY376" s="5"/>
      <c r="BA376" s="5"/>
      <c r="BF376" s="5"/>
      <c r="BQ376" s="14"/>
    </row>
    <row r="377" spans="1:69" x14ac:dyDescent="0.3">
      <c r="A377" s="8"/>
      <c r="B377" s="8"/>
      <c r="D377" s="4"/>
      <c r="F377" s="4"/>
      <c r="G377" s="4"/>
      <c r="H377" s="18"/>
      <c r="I377" s="18"/>
      <c r="J377" s="83"/>
      <c r="K377" s="8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14"/>
      <c r="AA377" s="5"/>
      <c r="AD377" s="5"/>
      <c r="AE377" s="5"/>
      <c r="AI377" s="14"/>
      <c r="AJ377" s="5"/>
      <c r="AK377" s="5"/>
      <c r="AM377" s="5"/>
      <c r="AP377" s="5"/>
      <c r="AQ377" s="5"/>
      <c r="AR377" s="5"/>
      <c r="AU377" s="5"/>
      <c r="AV377" s="5"/>
      <c r="AX377" s="5"/>
      <c r="AY377" s="5"/>
      <c r="BA377" s="5"/>
      <c r="BF377" s="5"/>
      <c r="BQ377" s="14"/>
    </row>
    <row r="378" spans="1:69" x14ac:dyDescent="0.3">
      <c r="A378" s="8"/>
      <c r="B378" s="8"/>
      <c r="D378" s="4"/>
      <c r="F378" s="4"/>
      <c r="G378" s="4"/>
      <c r="H378" s="18"/>
      <c r="I378" s="18"/>
      <c r="J378" s="83"/>
      <c r="K378" s="8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14"/>
      <c r="AA378" s="5"/>
      <c r="AD378" s="5"/>
      <c r="AE378" s="5"/>
      <c r="AI378" s="14"/>
      <c r="AJ378" s="5"/>
      <c r="AK378" s="5"/>
      <c r="AM378" s="5"/>
      <c r="AP378" s="5"/>
      <c r="AQ378" s="5"/>
      <c r="AR378" s="5"/>
      <c r="AU378" s="5"/>
      <c r="AV378" s="5"/>
      <c r="AX378" s="5"/>
      <c r="AY378" s="5"/>
      <c r="BA378" s="5"/>
      <c r="BF378" s="5"/>
      <c r="BQ378" s="14"/>
    </row>
    <row r="379" spans="1:69" x14ac:dyDescent="0.3">
      <c r="A379" s="8"/>
      <c r="B379" s="8"/>
      <c r="D379" s="4"/>
      <c r="F379" s="4"/>
      <c r="G379" s="4"/>
      <c r="H379" s="18"/>
      <c r="I379" s="18"/>
      <c r="J379" s="83"/>
      <c r="K379" s="8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14"/>
      <c r="AA379" s="5"/>
      <c r="AD379" s="5"/>
      <c r="AE379" s="5"/>
      <c r="AI379" s="14"/>
      <c r="AJ379" s="5"/>
      <c r="AK379" s="5"/>
      <c r="AM379" s="5"/>
      <c r="AP379" s="5"/>
      <c r="AQ379" s="5"/>
      <c r="AR379" s="5"/>
      <c r="AU379" s="5"/>
      <c r="AV379" s="5"/>
      <c r="AX379" s="5"/>
      <c r="AY379" s="5"/>
      <c r="BA379" s="5"/>
      <c r="BF379" s="5"/>
      <c r="BQ379" s="14"/>
    </row>
    <row r="380" spans="1:69" x14ac:dyDescent="0.3">
      <c r="A380" s="8"/>
      <c r="B380" s="8"/>
      <c r="D380" s="4"/>
      <c r="F380" s="4"/>
      <c r="G380" s="4"/>
      <c r="H380" s="18"/>
      <c r="I380" s="18"/>
      <c r="J380" s="83"/>
      <c r="K380" s="8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14"/>
      <c r="AA380" s="5"/>
      <c r="AD380" s="5"/>
      <c r="AE380" s="5"/>
      <c r="AI380" s="14"/>
      <c r="AJ380" s="5"/>
      <c r="AK380" s="5"/>
      <c r="AM380" s="5"/>
      <c r="AP380" s="5"/>
      <c r="AQ380" s="5"/>
      <c r="AR380" s="5"/>
      <c r="AU380" s="5"/>
      <c r="AV380" s="5"/>
      <c r="AX380" s="5"/>
      <c r="AY380" s="5"/>
      <c r="BA380" s="5"/>
      <c r="BF380" s="5"/>
      <c r="BQ380" s="14"/>
    </row>
    <row r="381" spans="1:69" x14ac:dyDescent="0.3">
      <c r="A381" s="8"/>
      <c r="B381" s="8"/>
      <c r="D381" s="4"/>
      <c r="F381" s="4"/>
      <c r="G381" s="4"/>
      <c r="H381" s="18"/>
      <c r="I381" s="18"/>
      <c r="J381" s="83"/>
      <c r="K381" s="8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14"/>
      <c r="AA381" s="5"/>
      <c r="AD381" s="5"/>
      <c r="AE381" s="5"/>
      <c r="AI381" s="14"/>
      <c r="AJ381" s="5"/>
      <c r="AK381" s="5"/>
      <c r="AM381" s="5"/>
      <c r="AP381" s="5"/>
      <c r="AQ381" s="5"/>
      <c r="AR381" s="5"/>
      <c r="AU381" s="5"/>
      <c r="AV381" s="5"/>
      <c r="AX381" s="5"/>
      <c r="AY381" s="5"/>
      <c r="BA381" s="5"/>
      <c r="BF381" s="5"/>
      <c r="BQ381" s="14"/>
    </row>
    <row r="382" spans="1:69" x14ac:dyDescent="0.3">
      <c r="A382" s="8"/>
      <c r="B382" s="8"/>
      <c r="D382" s="4"/>
      <c r="F382" s="4"/>
      <c r="G382" s="4"/>
      <c r="H382" s="18"/>
      <c r="I382" s="18"/>
      <c r="J382" s="83"/>
      <c r="K382" s="8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14"/>
      <c r="AA382" s="5"/>
      <c r="AD382" s="5"/>
      <c r="AE382" s="5"/>
      <c r="AI382" s="14"/>
      <c r="AJ382" s="5"/>
      <c r="AK382" s="5"/>
      <c r="AM382" s="5"/>
      <c r="AP382" s="5"/>
      <c r="AQ382" s="5"/>
      <c r="AR382" s="5"/>
      <c r="AU382" s="5"/>
      <c r="AV382" s="5"/>
      <c r="AX382" s="5"/>
      <c r="AY382" s="5"/>
      <c r="BA382" s="5"/>
      <c r="BF382" s="5"/>
      <c r="BQ382" s="14"/>
    </row>
    <row r="383" spans="1:69" x14ac:dyDescent="0.3">
      <c r="A383" s="8"/>
      <c r="B383" s="8"/>
      <c r="D383" s="4"/>
      <c r="F383" s="4"/>
      <c r="G383" s="4"/>
      <c r="H383" s="18"/>
      <c r="I383" s="18"/>
      <c r="J383" s="83"/>
      <c r="K383" s="8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14"/>
      <c r="AA383" s="5"/>
      <c r="AD383" s="5"/>
      <c r="AE383" s="5"/>
      <c r="AI383" s="14"/>
      <c r="AJ383" s="5"/>
      <c r="AK383" s="5"/>
      <c r="AM383" s="5"/>
      <c r="AP383" s="5"/>
      <c r="AQ383" s="5"/>
      <c r="AR383" s="5"/>
      <c r="AU383" s="5"/>
      <c r="AV383" s="5"/>
      <c r="AX383" s="5"/>
      <c r="AY383" s="5"/>
      <c r="BA383" s="5"/>
      <c r="BF383" s="5"/>
      <c r="BQ383" s="14"/>
    </row>
    <row r="384" spans="1:69" x14ac:dyDescent="0.3">
      <c r="A384" s="8"/>
      <c r="B384" s="8"/>
      <c r="D384" s="4"/>
      <c r="F384" s="4"/>
      <c r="G384" s="4"/>
      <c r="H384" s="18"/>
      <c r="I384" s="18"/>
      <c r="J384" s="83"/>
      <c r="K384" s="8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14"/>
      <c r="AA384" s="5"/>
      <c r="AD384" s="5"/>
      <c r="AE384" s="5"/>
      <c r="AI384" s="14"/>
      <c r="AJ384" s="5"/>
      <c r="AK384" s="5"/>
      <c r="AM384" s="5"/>
      <c r="AP384" s="5"/>
      <c r="AQ384" s="5"/>
      <c r="AR384" s="5"/>
      <c r="AU384" s="5"/>
      <c r="AV384" s="5"/>
      <c r="AX384" s="5"/>
      <c r="AY384" s="5"/>
      <c r="BA384" s="5"/>
      <c r="BF384" s="5"/>
      <c r="BQ384" s="14"/>
    </row>
    <row r="385" spans="1:69" x14ac:dyDescent="0.3">
      <c r="A385" s="8"/>
      <c r="B385" s="8"/>
      <c r="D385" s="4"/>
      <c r="F385" s="4"/>
      <c r="G385" s="4"/>
      <c r="H385" s="18"/>
      <c r="I385" s="18"/>
      <c r="J385" s="83"/>
      <c r="K385" s="8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14"/>
      <c r="AA385" s="5"/>
      <c r="AD385" s="5"/>
      <c r="AE385" s="5"/>
      <c r="AI385" s="14"/>
      <c r="AJ385" s="5"/>
      <c r="AK385" s="5"/>
      <c r="AM385" s="5"/>
      <c r="AP385" s="5"/>
      <c r="AQ385" s="5"/>
      <c r="AR385" s="5"/>
      <c r="AU385" s="5"/>
      <c r="AV385" s="5"/>
      <c r="AX385" s="5"/>
      <c r="AY385" s="5"/>
      <c r="BA385" s="5"/>
      <c r="BF385" s="5"/>
      <c r="BQ385" s="14"/>
    </row>
    <row r="386" spans="1:69" x14ac:dyDescent="0.3">
      <c r="A386" s="8"/>
      <c r="B386" s="8"/>
      <c r="D386" s="4"/>
      <c r="F386" s="4"/>
      <c r="G386" s="4"/>
      <c r="H386" s="18"/>
      <c r="I386" s="18"/>
      <c r="J386" s="83"/>
      <c r="K386" s="8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14"/>
      <c r="AA386" s="5"/>
      <c r="AD386" s="5"/>
      <c r="AE386" s="5"/>
      <c r="AI386" s="14"/>
      <c r="AJ386" s="5"/>
      <c r="AK386" s="5"/>
      <c r="AM386" s="5"/>
      <c r="AP386" s="5"/>
      <c r="AQ386" s="5"/>
      <c r="AR386" s="5"/>
      <c r="AU386" s="5"/>
      <c r="AV386" s="5"/>
      <c r="AX386" s="5"/>
      <c r="AY386" s="5"/>
      <c r="BA386" s="5"/>
      <c r="BF386" s="5"/>
      <c r="BQ386" s="14"/>
    </row>
    <row r="387" spans="1:69" x14ac:dyDescent="0.3">
      <c r="A387" s="8"/>
      <c r="B387" s="8"/>
      <c r="D387" s="4"/>
      <c r="F387" s="4"/>
      <c r="G387" s="4"/>
      <c r="H387" s="18"/>
      <c r="I387" s="18"/>
      <c r="J387" s="83"/>
      <c r="K387" s="8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14"/>
      <c r="AA387" s="5"/>
      <c r="AD387" s="5"/>
      <c r="AE387" s="5"/>
      <c r="AI387" s="14"/>
      <c r="AJ387" s="5"/>
      <c r="AK387" s="5"/>
      <c r="AM387" s="5"/>
      <c r="AP387" s="5"/>
      <c r="AQ387" s="5"/>
      <c r="AR387" s="5"/>
      <c r="AU387" s="5"/>
      <c r="AV387" s="5"/>
      <c r="AX387" s="5"/>
      <c r="AY387" s="5"/>
      <c r="BA387" s="5"/>
      <c r="BF387" s="5"/>
      <c r="BQ387" s="14"/>
    </row>
    <row r="388" spans="1:69" x14ac:dyDescent="0.3">
      <c r="A388" s="8"/>
      <c r="B388" s="8"/>
      <c r="D388" s="4"/>
      <c r="F388" s="4"/>
      <c r="G388" s="4"/>
      <c r="H388" s="18"/>
      <c r="I388" s="18"/>
      <c r="J388" s="83"/>
      <c r="K388" s="8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14"/>
      <c r="AA388" s="5"/>
      <c r="AD388" s="5"/>
      <c r="AE388" s="5"/>
      <c r="AI388" s="14"/>
      <c r="AJ388" s="5"/>
      <c r="AK388" s="5"/>
      <c r="AM388" s="5"/>
      <c r="AP388" s="5"/>
      <c r="AQ388" s="5"/>
      <c r="AR388" s="5"/>
      <c r="AU388" s="5"/>
      <c r="AV388" s="5"/>
      <c r="AX388" s="5"/>
      <c r="AY388" s="5"/>
      <c r="BA388" s="5"/>
      <c r="BF388" s="5"/>
      <c r="BQ388" s="14"/>
    </row>
    <row r="389" spans="1:69" x14ac:dyDescent="0.3">
      <c r="A389" s="8"/>
      <c r="B389" s="8"/>
      <c r="D389" s="4"/>
      <c r="F389" s="4"/>
      <c r="G389" s="4"/>
      <c r="H389" s="18"/>
      <c r="I389" s="18"/>
      <c r="J389" s="83"/>
      <c r="K389" s="8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14"/>
      <c r="AA389" s="5"/>
      <c r="AD389" s="5"/>
      <c r="AE389" s="5"/>
      <c r="AI389" s="14"/>
      <c r="AJ389" s="5"/>
      <c r="AK389" s="5"/>
      <c r="AM389" s="5"/>
      <c r="AP389" s="5"/>
      <c r="AQ389" s="5"/>
      <c r="AR389" s="5"/>
      <c r="AU389" s="5"/>
      <c r="AV389" s="5"/>
      <c r="AX389" s="5"/>
      <c r="AY389" s="5"/>
      <c r="BA389" s="5"/>
      <c r="BF389" s="5"/>
      <c r="BQ389" s="14"/>
    </row>
    <row r="390" spans="1:69" x14ac:dyDescent="0.3">
      <c r="A390" s="8"/>
      <c r="B390" s="8"/>
      <c r="D390" s="4"/>
      <c r="F390" s="4"/>
      <c r="G390" s="4"/>
      <c r="H390" s="18"/>
      <c r="I390" s="18"/>
      <c r="J390" s="83"/>
      <c r="K390" s="8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14"/>
      <c r="AA390" s="5"/>
      <c r="AD390" s="5"/>
      <c r="AE390" s="5"/>
      <c r="AI390" s="14"/>
      <c r="AJ390" s="5"/>
      <c r="AK390" s="5"/>
      <c r="AM390" s="5"/>
      <c r="AP390" s="5"/>
      <c r="AQ390" s="5"/>
      <c r="AR390" s="5"/>
      <c r="AU390" s="5"/>
      <c r="AV390" s="5"/>
      <c r="AX390" s="5"/>
      <c r="AY390" s="5"/>
      <c r="BA390" s="5"/>
      <c r="BF390" s="5"/>
      <c r="BQ390" s="14"/>
    </row>
    <row r="391" spans="1:69" x14ac:dyDescent="0.3">
      <c r="A391" s="8"/>
      <c r="B391" s="8"/>
      <c r="D391" s="4"/>
      <c r="F391" s="4"/>
      <c r="G391" s="4"/>
      <c r="H391" s="18"/>
      <c r="I391" s="18"/>
      <c r="J391" s="83"/>
      <c r="K391" s="8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14"/>
      <c r="AA391" s="5"/>
      <c r="AD391" s="5"/>
      <c r="AE391" s="5"/>
      <c r="AI391" s="14"/>
      <c r="AJ391" s="5"/>
      <c r="AK391" s="5"/>
      <c r="AM391" s="5"/>
      <c r="AP391" s="5"/>
      <c r="AQ391" s="5"/>
      <c r="AR391" s="5"/>
      <c r="AU391" s="5"/>
      <c r="AV391" s="5"/>
      <c r="AX391" s="5"/>
      <c r="AY391" s="5"/>
      <c r="BA391" s="5"/>
      <c r="BF391" s="5"/>
      <c r="BQ391" s="14"/>
    </row>
    <row r="392" spans="1:69" x14ac:dyDescent="0.3">
      <c r="A392" s="8"/>
      <c r="B392" s="8"/>
      <c r="D392" s="4"/>
      <c r="F392" s="4"/>
      <c r="G392" s="4"/>
      <c r="H392" s="18"/>
      <c r="I392" s="18"/>
      <c r="J392" s="83"/>
      <c r="K392" s="8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14"/>
      <c r="AA392" s="5"/>
      <c r="AD392" s="5"/>
      <c r="AE392" s="5"/>
      <c r="AI392" s="14"/>
      <c r="AJ392" s="5"/>
      <c r="AK392" s="5"/>
      <c r="AM392" s="5"/>
      <c r="AP392" s="5"/>
      <c r="AQ392" s="5"/>
      <c r="AR392" s="5"/>
      <c r="AU392" s="5"/>
      <c r="AV392" s="5"/>
      <c r="AX392" s="5"/>
      <c r="AY392" s="5"/>
      <c r="BA392" s="5"/>
      <c r="BF392" s="5"/>
      <c r="BQ392" s="14"/>
    </row>
    <row r="393" spans="1:69" x14ac:dyDescent="0.3">
      <c r="A393" s="8"/>
      <c r="B393" s="8"/>
      <c r="D393" s="4"/>
      <c r="F393" s="4"/>
      <c r="G393" s="4"/>
      <c r="H393" s="18"/>
      <c r="I393" s="18"/>
      <c r="J393" s="83"/>
      <c r="K393" s="8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14"/>
      <c r="AA393" s="5"/>
      <c r="AD393" s="5"/>
      <c r="AE393" s="5"/>
      <c r="AI393" s="14"/>
      <c r="AJ393" s="5"/>
      <c r="AK393" s="5"/>
      <c r="AM393" s="5"/>
      <c r="AP393" s="5"/>
      <c r="AQ393" s="5"/>
      <c r="AR393" s="5"/>
      <c r="AU393" s="5"/>
      <c r="AV393" s="5"/>
      <c r="AX393" s="5"/>
      <c r="AY393" s="5"/>
      <c r="BA393" s="5"/>
      <c r="BF393" s="5"/>
      <c r="BQ393" s="14"/>
    </row>
    <row r="394" spans="1:69" x14ac:dyDescent="0.3">
      <c r="A394" s="8"/>
      <c r="B394" s="8"/>
      <c r="D394" s="4"/>
      <c r="F394" s="4"/>
      <c r="G394" s="4"/>
      <c r="H394" s="18"/>
      <c r="I394" s="18"/>
      <c r="J394" s="83"/>
      <c r="K394" s="8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14"/>
      <c r="AA394" s="5"/>
      <c r="AD394" s="5"/>
      <c r="AE394" s="5"/>
      <c r="AI394" s="14"/>
      <c r="AJ394" s="5"/>
      <c r="AK394" s="5"/>
      <c r="AM394" s="5"/>
      <c r="AP394" s="5"/>
      <c r="AQ394" s="5"/>
      <c r="AR394" s="5"/>
      <c r="AU394" s="5"/>
      <c r="AV394" s="5"/>
      <c r="AX394" s="5"/>
      <c r="AY394" s="5"/>
      <c r="BA394" s="5"/>
      <c r="BF394" s="5"/>
      <c r="BQ394" s="14"/>
    </row>
    <row r="395" spans="1:69" x14ac:dyDescent="0.3">
      <c r="A395" s="8"/>
      <c r="B395" s="8"/>
      <c r="D395" s="4"/>
      <c r="F395" s="4"/>
      <c r="G395" s="4"/>
      <c r="H395" s="18"/>
      <c r="I395" s="18"/>
      <c r="J395" s="83"/>
      <c r="K395" s="8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14"/>
      <c r="AA395" s="5"/>
      <c r="AD395" s="5"/>
      <c r="AE395" s="5"/>
      <c r="AI395" s="14"/>
      <c r="AJ395" s="5"/>
      <c r="AK395" s="5"/>
      <c r="AM395" s="5"/>
      <c r="AP395" s="5"/>
      <c r="AQ395" s="5"/>
      <c r="AR395" s="5"/>
      <c r="AU395" s="5"/>
      <c r="AV395" s="5"/>
      <c r="AX395" s="5"/>
      <c r="AY395" s="5"/>
      <c r="BA395" s="5"/>
      <c r="BF395" s="5"/>
      <c r="BQ395" s="14"/>
    </row>
    <row r="396" spans="1:69" x14ac:dyDescent="0.3">
      <c r="A396" s="8"/>
      <c r="B396" s="8"/>
      <c r="D396" s="4"/>
      <c r="F396" s="4"/>
      <c r="G396" s="4"/>
      <c r="H396" s="18"/>
      <c r="I396" s="18"/>
      <c r="J396" s="83"/>
      <c r="K396" s="8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14"/>
      <c r="AA396" s="5"/>
      <c r="AD396" s="5"/>
      <c r="AE396" s="5"/>
      <c r="AI396" s="14"/>
      <c r="AJ396" s="5"/>
      <c r="AK396" s="5"/>
      <c r="AM396" s="5"/>
      <c r="AP396" s="5"/>
      <c r="AQ396" s="5"/>
      <c r="AR396" s="5"/>
      <c r="AU396" s="5"/>
      <c r="AV396" s="5"/>
      <c r="AX396" s="5"/>
      <c r="AY396" s="5"/>
      <c r="BA396" s="5"/>
      <c r="BF396" s="5"/>
      <c r="BQ396" s="14"/>
    </row>
    <row r="397" spans="1:69" x14ac:dyDescent="0.3">
      <c r="A397" s="8"/>
      <c r="B397" s="8"/>
      <c r="D397" s="4"/>
      <c r="F397" s="4"/>
      <c r="G397" s="4"/>
      <c r="H397" s="18"/>
      <c r="I397" s="18"/>
      <c r="J397" s="83"/>
      <c r="K397" s="8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14"/>
      <c r="AA397" s="5"/>
      <c r="AD397" s="5"/>
      <c r="AE397" s="5"/>
      <c r="AI397" s="14"/>
      <c r="AJ397" s="5"/>
      <c r="AK397" s="5"/>
      <c r="AM397" s="5"/>
      <c r="AP397" s="5"/>
      <c r="AQ397" s="5"/>
      <c r="AR397" s="5"/>
      <c r="AU397" s="5"/>
      <c r="AV397" s="5"/>
      <c r="AX397" s="5"/>
      <c r="AY397" s="5"/>
      <c r="BA397" s="5"/>
      <c r="BF397" s="5"/>
      <c r="BQ397" s="14"/>
    </row>
    <row r="398" spans="1:69" x14ac:dyDescent="0.3">
      <c r="A398" s="8"/>
      <c r="B398" s="8"/>
      <c r="D398" s="4"/>
      <c r="F398" s="4"/>
      <c r="G398" s="4"/>
      <c r="H398" s="18"/>
      <c r="I398" s="18"/>
      <c r="J398" s="83"/>
      <c r="K398" s="8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14"/>
      <c r="AA398" s="5"/>
      <c r="AD398" s="5"/>
      <c r="AE398" s="5"/>
      <c r="AI398" s="14"/>
      <c r="AJ398" s="5"/>
      <c r="AK398" s="5"/>
      <c r="AM398" s="5"/>
      <c r="AP398" s="5"/>
      <c r="AQ398" s="5"/>
      <c r="AR398" s="5"/>
      <c r="AU398" s="5"/>
      <c r="AV398" s="5"/>
      <c r="AX398" s="5"/>
      <c r="AY398" s="5"/>
      <c r="BA398" s="5"/>
      <c r="BF398" s="5"/>
      <c r="BQ398" s="14"/>
    </row>
    <row r="399" spans="1:69" x14ac:dyDescent="0.3">
      <c r="A399" s="8"/>
      <c r="B399" s="8"/>
      <c r="D399" s="4"/>
      <c r="F399" s="4"/>
      <c r="G399" s="4"/>
      <c r="H399" s="18"/>
      <c r="I399" s="18"/>
      <c r="J399" s="83"/>
      <c r="K399" s="8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14"/>
      <c r="AA399" s="5"/>
      <c r="AD399" s="5"/>
      <c r="AE399" s="5"/>
      <c r="AI399" s="14"/>
      <c r="AJ399" s="5"/>
      <c r="AK399" s="5"/>
      <c r="AM399" s="5"/>
      <c r="AP399" s="5"/>
      <c r="AQ399" s="5"/>
      <c r="AR399" s="5"/>
      <c r="AU399" s="5"/>
      <c r="AV399" s="5"/>
      <c r="AX399" s="5"/>
      <c r="AY399" s="5"/>
      <c r="BA399" s="5"/>
      <c r="BF399" s="5"/>
      <c r="BQ399" s="14"/>
    </row>
    <row r="400" spans="1:69" x14ac:dyDescent="0.3">
      <c r="A400" s="8"/>
      <c r="B400" s="8"/>
      <c r="D400" s="4"/>
      <c r="F400" s="4"/>
      <c r="G400" s="4"/>
      <c r="H400" s="18"/>
      <c r="I400" s="18"/>
      <c r="J400" s="83"/>
      <c r="K400" s="8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14"/>
      <c r="AA400" s="5"/>
      <c r="AD400" s="5"/>
      <c r="AE400" s="5"/>
      <c r="AI400" s="14"/>
      <c r="AJ400" s="5"/>
      <c r="AK400" s="5"/>
      <c r="AM400" s="5"/>
      <c r="AP400" s="5"/>
      <c r="AQ400" s="5"/>
      <c r="AR400" s="5"/>
      <c r="AU400" s="5"/>
      <c r="AV400" s="5"/>
      <c r="AX400" s="5"/>
      <c r="AY400" s="5"/>
      <c r="BA400" s="5"/>
      <c r="BF400" s="5"/>
      <c r="BQ400" s="14"/>
    </row>
    <row r="401" spans="1:69" x14ac:dyDescent="0.3">
      <c r="A401" s="8"/>
      <c r="B401" s="8"/>
      <c r="D401" s="4"/>
      <c r="F401" s="4"/>
      <c r="G401" s="4"/>
      <c r="H401" s="18"/>
      <c r="I401" s="18"/>
      <c r="J401" s="83"/>
      <c r="K401" s="8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14"/>
      <c r="AA401" s="5"/>
      <c r="AD401" s="5"/>
      <c r="AE401" s="5"/>
      <c r="AI401" s="14"/>
      <c r="AJ401" s="5"/>
      <c r="AK401" s="5"/>
      <c r="AM401" s="5"/>
      <c r="AP401" s="5"/>
      <c r="AQ401" s="5"/>
      <c r="AR401" s="5"/>
      <c r="AU401" s="5"/>
      <c r="AV401" s="5"/>
      <c r="AX401" s="5"/>
      <c r="AY401" s="5"/>
      <c r="BA401" s="5"/>
      <c r="BF401" s="5"/>
      <c r="BQ401" s="14"/>
    </row>
    <row r="402" spans="1:69" x14ac:dyDescent="0.3">
      <c r="A402" s="8"/>
      <c r="B402" s="8"/>
      <c r="D402" s="4"/>
      <c r="F402" s="4"/>
      <c r="G402" s="4"/>
      <c r="H402" s="18"/>
      <c r="I402" s="18"/>
      <c r="J402" s="83"/>
      <c r="K402" s="8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14"/>
      <c r="AA402" s="5"/>
      <c r="AD402" s="5"/>
      <c r="AE402" s="5"/>
      <c r="AI402" s="14"/>
      <c r="AJ402" s="5"/>
      <c r="AK402" s="5"/>
      <c r="AM402" s="5"/>
      <c r="AP402" s="5"/>
      <c r="AQ402" s="5"/>
      <c r="AR402" s="5"/>
      <c r="AU402" s="5"/>
      <c r="AV402" s="5"/>
      <c r="AX402" s="5"/>
      <c r="AY402" s="5"/>
      <c r="BA402" s="5"/>
      <c r="BF402" s="5"/>
      <c r="BQ402" s="14"/>
    </row>
    <row r="403" spans="1:69" x14ac:dyDescent="0.3">
      <c r="A403" s="8"/>
      <c r="B403" s="8"/>
      <c r="D403" s="4"/>
      <c r="F403" s="4"/>
      <c r="G403" s="4"/>
      <c r="H403" s="18"/>
      <c r="I403" s="18"/>
      <c r="J403" s="83"/>
      <c r="K403" s="8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14"/>
      <c r="AA403" s="5"/>
      <c r="AD403" s="5"/>
      <c r="AE403" s="5"/>
      <c r="AI403" s="14"/>
      <c r="AJ403" s="5"/>
      <c r="AK403" s="5"/>
      <c r="AM403" s="5"/>
      <c r="AP403" s="5"/>
      <c r="AQ403" s="5"/>
      <c r="AR403" s="5"/>
      <c r="AU403" s="5"/>
      <c r="AV403" s="5"/>
      <c r="AX403" s="5"/>
      <c r="AY403" s="5"/>
      <c r="BA403" s="5"/>
      <c r="BF403" s="5"/>
      <c r="BQ403" s="14"/>
    </row>
    <row r="404" spans="1:69" x14ac:dyDescent="0.3">
      <c r="A404" s="8"/>
      <c r="B404" s="8"/>
      <c r="D404" s="4"/>
      <c r="F404" s="4"/>
      <c r="G404" s="4"/>
      <c r="H404" s="18"/>
      <c r="I404" s="18"/>
      <c r="J404" s="83"/>
      <c r="K404" s="8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14"/>
      <c r="AA404" s="5"/>
      <c r="AD404" s="5"/>
      <c r="AE404" s="5"/>
      <c r="AI404" s="14"/>
      <c r="AJ404" s="5"/>
      <c r="AK404" s="5"/>
      <c r="AM404" s="5"/>
      <c r="AP404" s="5"/>
      <c r="AQ404" s="5"/>
      <c r="AR404" s="5"/>
      <c r="AU404" s="5"/>
      <c r="AV404" s="5"/>
      <c r="AX404" s="5"/>
      <c r="AY404" s="5"/>
      <c r="BA404" s="5"/>
      <c r="BF404" s="5"/>
      <c r="BQ404" s="14"/>
    </row>
    <row r="405" spans="1:69" x14ac:dyDescent="0.3">
      <c r="A405" s="8"/>
      <c r="B405" s="8"/>
      <c r="D405" s="4"/>
      <c r="F405" s="4"/>
      <c r="G405" s="4"/>
      <c r="H405" s="18"/>
      <c r="I405" s="18"/>
      <c r="J405" s="83"/>
      <c r="K405" s="8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14"/>
      <c r="AA405" s="5"/>
      <c r="AD405" s="5"/>
      <c r="AE405" s="5"/>
      <c r="AI405" s="14"/>
      <c r="AJ405" s="5"/>
      <c r="AK405" s="5"/>
      <c r="AM405" s="5"/>
      <c r="AP405" s="5"/>
      <c r="AQ405" s="5"/>
      <c r="AR405" s="5"/>
      <c r="AU405" s="5"/>
      <c r="AV405" s="5"/>
      <c r="AX405" s="5"/>
      <c r="AY405" s="5"/>
      <c r="BA405" s="5"/>
      <c r="BF405" s="5"/>
      <c r="BQ405" s="14"/>
    </row>
    <row r="406" spans="1:69" x14ac:dyDescent="0.3">
      <c r="A406" s="8"/>
      <c r="B406" s="8"/>
      <c r="D406" s="4"/>
      <c r="F406" s="4"/>
      <c r="G406" s="4"/>
      <c r="H406" s="18"/>
      <c r="I406" s="18"/>
      <c r="J406" s="83"/>
      <c r="K406" s="8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14"/>
      <c r="AA406" s="5"/>
      <c r="AD406" s="5"/>
      <c r="AE406" s="5"/>
      <c r="AI406" s="14"/>
      <c r="AJ406" s="5"/>
      <c r="AK406" s="5"/>
      <c r="AM406" s="5"/>
      <c r="AP406" s="5"/>
      <c r="AQ406" s="5"/>
      <c r="AR406" s="5"/>
      <c r="AU406" s="5"/>
      <c r="AV406" s="5"/>
      <c r="AX406" s="5"/>
      <c r="AY406" s="5"/>
      <c r="BA406" s="5"/>
      <c r="BF406" s="5"/>
      <c r="BQ406" s="14"/>
    </row>
    <row r="407" spans="1:69" x14ac:dyDescent="0.3">
      <c r="A407" s="8"/>
      <c r="B407" s="8"/>
      <c r="D407" s="4"/>
      <c r="F407" s="4"/>
      <c r="G407" s="4"/>
      <c r="H407" s="18"/>
      <c r="I407" s="18"/>
      <c r="J407" s="83"/>
      <c r="K407" s="8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14"/>
      <c r="AA407" s="5"/>
      <c r="AD407" s="5"/>
      <c r="AE407" s="5"/>
      <c r="AI407" s="14"/>
      <c r="AJ407" s="5"/>
      <c r="AK407" s="5"/>
      <c r="AM407" s="5"/>
      <c r="AP407" s="5"/>
      <c r="AQ407" s="5"/>
      <c r="AR407" s="5"/>
      <c r="AU407" s="5"/>
      <c r="AV407" s="5"/>
      <c r="AX407" s="5"/>
      <c r="AY407" s="5"/>
      <c r="BA407" s="5"/>
      <c r="BF407" s="5"/>
      <c r="BQ407" s="14"/>
    </row>
    <row r="408" spans="1:69" x14ac:dyDescent="0.3">
      <c r="A408" s="8"/>
      <c r="B408" s="8"/>
      <c r="D408" s="4"/>
      <c r="F408" s="4"/>
      <c r="G408" s="4"/>
      <c r="H408" s="18"/>
      <c r="I408" s="18"/>
      <c r="J408" s="83"/>
      <c r="K408" s="8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14"/>
      <c r="AA408" s="5"/>
      <c r="AD408" s="5"/>
      <c r="AE408" s="5"/>
      <c r="AI408" s="14"/>
      <c r="AJ408" s="5"/>
      <c r="AK408" s="5"/>
      <c r="AM408" s="5"/>
      <c r="AP408" s="5"/>
      <c r="AQ408" s="5"/>
      <c r="AR408" s="5"/>
      <c r="AU408" s="5"/>
      <c r="AV408" s="5"/>
      <c r="AX408" s="5"/>
      <c r="AY408" s="5"/>
      <c r="BA408" s="5"/>
      <c r="BF408" s="5"/>
      <c r="BQ408" s="14"/>
    </row>
    <row r="409" spans="1:69" x14ac:dyDescent="0.3">
      <c r="A409" s="8"/>
      <c r="B409" s="8"/>
      <c r="D409" s="4"/>
      <c r="F409" s="4"/>
      <c r="G409" s="4"/>
      <c r="H409" s="18"/>
      <c r="I409" s="18"/>
      <c r="J409" s="83"/>
      <c r="K409" s="8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14"/>
      <c r="AA409" s="5"/>
      <c r="AD409" s="5"/>
      <c r="AE409" s="5"/>
      <c r="AI409" s="14"/>
      <c r="AJ409" s="5"/>
      <c r="AK409" s="5"/>
      <c r="AM409" s="5"/>
      <c r="AP409" s="5"/>
      <c r="AQ409" s="5"/>
      <c r="AR409" s="5"/>
      <c r="AU409" s="5"/>
      <c r="AV409" s="5"/>
      <c r="AX409" s="5"/>
      <c r="AY409" s="5"/>
      <c r="BA409" s="5"/>
      <c r="BF409" s="5"/>
      <c r="BQ409" s="14"/>
    </row>
    <row r="410" spans="1:69" x14ac:dyDescent="0.3">
      <c r="A410" s="8"/>
      <c r="B410" s="8"/>
      <c r="D410" s="4"/>
      <c r="F410" s="4"/>
      <c r="G410" s="4"/>
      <c r="H410" s="18"/>
      <c r="I410" s="18"/>
      <c r="J410" s="83"/>
      <c r="K410" s="8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14"/>
      <c r="AA410" s="5"/>
      <c r="AD410" s="5"/>
      <c r="AE410" s="5"/>
      <c r="AI410" s="14"/>
      <c r="AJ410" s="5"/>
      <c r="AK410" s="5"/>
      <c r="AM410" s="5"/>
      <c r="AP410" s="5"/>
      <c r="AQ410" s="5"/>
      <c r="AR410" s="5"/>
      <c r="AU410" s="5"/>
      <c r="AV410" s="5"/>
      <c r="AX410" s="5"/>
      <c r="AY410" s="5"/>
      <c r="BA410" s="5"/>
      <c r="BF410" s="5"/>
      <c r="BQ410" s="14"/>
    </row>
    <row r="411" spans="1:69" x14ac:dyDescent="0.3">
      <c r="A411" s="8"/>
      <c r="B411" s="8"/>
      <c r="D411" s="4"/>
      <c r="F411" s="4"/>
      <c r="G411" s="4"/>
      <c r="H411" s="18"/>
      <c r="I411" s="18"/>
      <c r="J411" s="83"/>
      <c r="K411" s="8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14"/>
      <c r="AA411" s="5"/>
      <c r="AD411" s="5"/>
      <c r="AE411" s="5"/>
      <c r="AI411" s="14"/>
      <c r="AJ411" s="5"/>
      <c r="AK411" s="5"/>
      <c r="AM411" s="5"/>
      <c r="AP411" s="5"/>
      <c r="AQ411" s="5"/>
      <c r="AR411" s="5"/>
      <c r="AU411" s="5"/>
      <c r="AV411" s="5"/>
      <c r="AX411" s="5"/>
      <c r="AY411" s="5"/>
      <c r="BA411" s="5"/>
      <c r="BF411" s="5"/>
      <c r="BQ411" s="14"/>
    </row>
    <row r="412" spans="1:69" x14ac:dyDescent="0.3">
      <c r="A412" s="8"/>
      <c r="B412" s="8"/>
      <c r="D412" s="4"/>
      <c r="F412" s="4"/>
      <c r="G412" s="4"/>
      <c r="H412" s="18"/>
      <c r="I412" s="18"/>
      <c r="J412" s="83"/>
      <c r="K412" s="8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14"/>
      <c r="AA412" s="5"/>
      <c r="AD412" s="5"/>
      <c r="AE412" s="5"/>
      <c r="AI412" s="14"/>
      <c r="AJ412" s="5"/>
      <c r="AK412" s="5"/>
      <c r="AM412" s="5"/>
      <c r="AP412" s="5"/>
      <c r="AQ412" s="5"/>
      <c r="AR412" s="5"/>
      <c r="AU412" s="5"/>
      <c r="AV412" s="5"/>
      <c r="AX412" s="5"/>
      <c r="AY412" s="5"/>
      <c r="BA412" s="5"/>
      <c r="BF412" s="5"/>
      <c r="BQ412" s="14"/>
    </row>
    <row r="413" spans="1:69" x14ac:dyDescent="0.3">
      <c r="A413" s="8"/>
      <c r="B413" s="8"/>
      <c r="D413" s="4"/>
      <c r="F413" s="4"/>
      <c r="G413" s="4"/>
      <c r="H413" s="18"/>
      <c r="I413" s="18"/>
      <c r="J413" s="83"/>
      <c r="K413" s="8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14"/>
      <c r="AA413" s="5"/>
      <c r="AD413" s="5"/>
      <c r="AE413" s="5"/>
      <c r="AI413" s="14"/>
      <c r="AJ413" s="5"/>
      <c r="AK413" s="5"/>
      <c r="AM413" s="5"/>
      <c r="AP413" s="5"/>
      <c r="AQ413" s="5"/>
      <c r="AR413" s="5"/>
      <c r="AU413" s="5"/>
      <c r="AV413" s="5"/>
      <c r="AX413" s="5"/>
      <c r="AY413" s="5"/>
      <c r="BA413" s="5"/>
      <c r="BF413" s="5"/>
      <c r="BQ413" s="14"/>
    </row>
    <row r="414" spans="1:69" x14ac:dyDescent="0.3">
      <c r="A414" s="8"/>
      <c r="B414" s="8"/>
      <c r="D414" s="4"/>
      <c r="F414" s="4"/>
      <c r="G414" s="4"/>
      <c r="H414" s="18"/>
      <c r="I414" s="18"/>
      <c r="J414" s="83"/>
      <c r="K414" s="8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14"/>
      <c r="AA414" s="5"/>
      <c r="AD414" s="5"/>
      <c r="AE414" s="5"/>
      <c r="AI414" s="14"/>
      <c r="AJ414" s="5"/>
      <c r="AK414" s="5"/>
      <c r="AM414" s="5"/>
      <c r="AP414" s="5"/>
      <c r="AQ414" s="5"/>
      <c r="AR414" s="5"/>
      <c r="AU414" s="5"/>
      <c r="AV414" s="5"/>
      <c r="AX414" s="5"/>
      <c r="AY414" s="5"/>
      <c r="BA414" s="5"/>
      <c r="BF414" s="5"/>
      <c r="BQ414" s="14"/>
    </row>
    <row r="415" spans="1:69" x14ac:dyDescent="0.3">
      <c r="A415" s="8"/>
      <c r="B415" s="8"/>
      <c r="D415" s="4"/>
      <c r="F415" s="4"/>
      <c r="G415" s="4"/>
      <c r="H415" s="18"/>
      <c r="I415" s="18"/>
      <c r="J415" s="83"/>
      <c r="K415" s="8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14"/>
      <c r="AA415" s="5"/>
      <c r="AD415" s="5"/>
      <c r="AE415" s="5"/>
      <c r="AI415" s="14"/>
      <c r="AJ415" s="5"/>
      <c r="AK415" s="5"/>
      <c r="AM415" s="5"/>
      <c r="AP415" s="5"/>
      <c r="AQ415" s="5"/>
      <c r="AR415" s="5"/>
      <c r="AU415" s="5"/>
      <c r="AV415" s="5"/>
      <c r="AX415" s="5"/>
      <c r="AY415" s="5"/>
      <c r="BA415" s="5"/>
      <c r="BF415" s="5"/>
      <c r="BQ415" s="14"/>
    </row>
    <row r="416" spans="1:69" x14ac:dyDescent="0.3">
      <c r="A416" s="8"/>
      <c r="B416" s="8"/>
      <c r="D416" s="4"/>
      <c r="F416" s="4"/>
      <c r="G416" s="4"/>
      <c r="H416" s="18"/>
      <c r="I416" s="18"/>
      <c r="J416" s="83"/>
      <c r="K416" s="8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14"/>
      <c r="AA416" s="5"/>
      <c r="AD416" s="5"/>
      <c r="AE416" s="5"/>
      <c r="AI416" s="14"/>
      <c r="AJ416" s="5"/>
      <c r="AK416" s="5"/>
      <c r="AM416" s="5"/>
      <c r="AP416" s="5"/>
      <c r="AQ416" s="5"/>
      <c r="AR416" s="5"/>
      <c r="AU416" s="5"/>
      <c r="AV416" s="5"/>
      <c r="AX416" s="5"/>
      <c r="AY416" s="5"/>
      <c r="BA416" s="5"/>
      <c r="BF416" s="5"/>
      <c r="BQ416" s="14"/>
    </row>
    <row r="417" spans="1:69" x14ac:dyDescent="0.3">
      <c r="A417" s="8"/>
      <c r="B417" s="8"/>
      <c r="D417" s="4"/>
      <c r="F417" s="4"/>
      <c r="G417" s="4"/>
      <c r="H417" s="18"/>
      <c r="I417" s="18"/>
      <c r="J417" s="83"/>
      <c r="K417" s="8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14"/>
      <c r="AA417" s="5"/>
      <c r="AD417" s="5"/>
      <c r="AE417" s="5"/>
      <c r="AI417" s="14"/>
      <c r="AJ417" s="5"/>
      <c r="AK417" s="5"/>
      <c r="AM417" s="5"/>
      <c r="AP417" s="5"/>
      <c r="AQ417" s="5"/>
      <c r="AR417" s="5"/>
      <c r="AU417" s="5"/>
      <c r="AV417" s="5"/>
      <c r="AX417" s="5"/>
      <c r="AY417" s="5"/>
      <c r="BA417" s="5"/>
      <c r="BF417" s="5"/>
      <c r="BQ417" s="14"/>
    </row>
    <row r="418" spans="1:69" x14ac:dyDescent="0.3">
      <c r="A418" s="8"/>
      <c r="B418" s="8"/>
      <c r="D418" s="4"/>
      <c r="F418" s="4"/>
      <c r="G418" s="4"/>
      <c r="H418" s="18"/>
      <c r="I418" s="18"/>
      <c r="J418" s="83"/>
      <c r="K418" s="8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14"/>
      <c r="AA418" s="5"/>
      <c r="AD418" s="5"/>
      <c r="AE418" s="5"/>
      <c r="AI418" s="14"/>
      <c r="AJ418" s="5"/>
      <c r="AK418" s="5"/>
      <c r="AM418" s="5"/>
      <c r="AP418" s="5"/>
      <c r="AQ418" s="5"/>
      <c r="AR418" s="5"/>
      <c r="AU418" s="5"/>
      <c r="AV418" s="5"/>
      <c r="AX418" s="5"/>
      <c r="AY418" s="5"/>
      <c r="BA418" s="5"/>
      <c r="BF418" s="5"/>
      <c r="BQ418" s="14"/>
    </row>
    <row r="419" spans="1:69" x14ac:dyDescent="0.3">
      <c r="A419" s="8"/>
      <c r="B419" s="8"/>
      <c r="D419" s="4"/>
      <c r="F419" s="4"/>
      <c r="G419" s="4"/>
      <c r="H419" s="18"/>
      <c r="I419" s="18"/>
      <c r="J419" s="83"/>
      <c r="K419" s="8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14"/>
      <c r="AA419" s="5"/>
      <c r="AD419" s="5"/>
      <c r="AE419" s="5"/>
      <c r="AI419" s="14"/>
      <c r="AJ419" s="5"/>
      <c r="AK419" s="5"/>
      <c r="AM419" s="5"/>
      <c r="AP419" s="5"/>
      <c r="AQ419" s="5"/>
      <c r="AR419" s="5"/>
      <c r="AU419" s="5"/>
      <c r="AV419" s="5"/>
      <c r="AX419" s="5"/>
      <c r="AY419" s="5"/>
      <c r="BA419" s="5"/>
      <c r="BF419" s="5"/>
      <c r="BQ419" s="14"/>
    </row>
    <row r="420" spans="1:69" x14ac:dyDescent="0.3">
      <c r="A420" s="8"/>
      <c r="B420" s="8"/>
      <c r="D420" s="4"/>
      <c r="F420" s="4"/>
      <c r="G420" s="4"/>
      <c r="H420" s="18"/>
      <c r="I420" s="18"/>
      <c r="J420" s="83"/>
      <c r="K420" s="8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14"/>
      <c r="AA420" s="5"/>
      <c r="AD420" s="5"/>
      <c r="AE420" s="5"/>
      <c r="AI420" s="14"/>
      <c r="AJ420" s="5"/>
      <c r="AK420" s="5"/>
      <c r="AM420" s="5"/>
      <c r="AP420" s="5"/>
      <c r="AQ420" s="5"/>
      <c r="AR420" s="5"/>
      <c r="AU420" s="5"/>
      <c r="AV420" s="5"/>
      <c r="AX420" s="5"/>
      <c r="AY420" s="5"/>
      <c r="BA420" s="5"/>
      <c r="BF420" s="5"/>
      <c r="BQ420" s="14"/>
    </row>
    <row r="421" spans="1:69" x14ac:dyDescent="0.3">
      <c r="A421" s="8"/>
      <c r="B421" s="8"/>
      <c r="D421" s="4"/>
      <c r="F421" s="4"/>
      <c r="G421" s="4"/>
      <c r="H421" s="18"/>
      <c r="I421" s="18"/>
      <c r="J421" s="83"/>
      <c r="K421" s="8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14"/>
      <c r="AA421" s="5"/>
      <c r="AD421" s="5"/>
      <c r="AE421" s="5"/>
      <c r="AI421" s="14"/>
      <c r="AJ421" s="5"/>
      <c r="AK421" s="5"/>
      <c r="AM421" s="5"/>
      <c r="AP421" s="5"/>
      <c r="AQ421" s="5"/>
      <c r="AR421" s="5"/>
      <c r="AU421" s="5"/>
      <c r="AV421" s="5"/>
      <c r="AX421" s="5"/>
      <c r="AY421" s="5"/>
      <c r="BA421" s="5"/>
      <c r="BF421" s="5"/>
      <c r="BQ421" s="14"/>
    </row>
    <row r="422" spans="1:69" x14ac:dyDescent="0.3">
      <c r="A422" s="8"/>
      <c r="B422" s="8"/>
      <c r="D422" s="4"/>
      <c r="F422" s="4"/>
      <c r="G422" s="4"/>
      <c r="H422" s="18"/>
      <c r="I422" s="18"/>
      <c r="J422" s="83"/>
      <c r="K422" s="8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14"/>
      <c r="AA422" s="5"/>
      <c r="AD422" s="5"/>
      <c r="AE422" s="5"/>
      <c r="AI422" s="14"/>
      <c r="AJ422" s="5"/>
      <c r="AK422" s="5"/>
      <c r="AM422" s="5"/>
      <c r="AP422" s="5"/>
      <c r="AQ422" s="5"/>
      <c r="AR422" s="5"/>
      <c r="AU422" s="5"/>
      <c r="AV422" s="5"/>
      <c r="AX422" s="5"/>
      <c r="AY422" s="5"/>
      <c r="BA422" s="5"/>
      <c r="BF422" s="5"/>
      <c r="BQ422" s="14"/>
    </row>
    <row r="423" spans="1:69" x14ac:dyDescent="0.3">
      <c r="A423" s="8"/>
      <c r="B423" s="8"/>
      <c r="D423" s="4"/>
      <c r="F423" s="4"/>
      <c r="G423" s="4"/>
      <c r="H423" s="18"/>
      <c r="I423" s="18"/>
      <c r="J423" s="83"/>
      <c r="K423" s="8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14"/>
      <c r="AA423" s="5"/>
      <c r="AD423" s="5"/>
      <c r="AE423" s="5"/>
      <c r="AI423" s="14"/>
      <c r="AJ423" s="5"/>
      <c r="AK423" s="5"/>
      <c r="AM423" s="5"/>
      <c r="AP423" s="5"/>
      <c r="AQ423" s="5"/>
      <c r="AR423" s="5"/>
      <c r="AU423" s="5"/>
      <c r="AV423" s="5"/>
      <c r="AX423" s="5"/>
      <c r="AY423" s="5"/>
      <c r="BA423" s="5"/>
      <c r="BF423" s="5"/>
      <c r="BQ423" s="14"/>
    </row>
    <row r="424" spans="1:69" x14ac:dyDescent="0.3">
      <c r="A424" s="8"/>
      <c r="B424" s="8"/>
      <c r="D424" s="4"/>
      <c r="F424" s="4"/>
      <c r="G424" s="4"/>
      <c r="H424" s="18"/>
      <c r="I424" s="18"/>
      <c r="J424" s="83"/>
      <c r="K424" s="8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14"/>
      <c r="AA424" s="5"/>
      <c r="AD424" s="5"/>
      <c r="AE424" s="5"/>
      <c r="AI424" s="14"/>
      <c r="AJ424" s="5"/>
      <c r="AK424" s="5"/>
      <c r="AM424" s="5"/>
      <c r="AP424" s="5"/>
      <c r="AQ424" s="5"/>
      <c r="AR424" s="5"/>
      <c r="AU424" s="5"/>
      <c r="AV424" s="5"/>
      <c r="AX424" s="5"/>
      <c r="AY424" s="5"/>
      <c r="BA424" s="5"/>
      <c r="BF424" s="5"/>
      <c r="BQ424" s="14"/>
    </row>
    <row r="425" spans="1:69" x14ac:dyDescent="0.3">
      <c r="A425" s="8"/>
      <c r="B425" s="8"/>
      <c r="D425" s="4"/>
      <c r="F425" s="4"/>
      <c r="G425" s="4"/>
      <c r="H425" s="18"/>
      <c r="I425" s="18"/>
      <c r="J425" s="83"/>
      <c r="K425" s="8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14"/>
      <c r="AA425" s="5"/>
      <c r="AD425" s="5"/>
      <c r="AE425" s="5"/>
      <c r="AI425" s="14"/>
      <c r="AJ425" s="5"/>
      <c r="AK425" s="5"/>
      <c r="AM425" s="5"/>
      <c r="AP425" s="5"/>
      <c r="AQ425" s="5"/>
      <c r="AR425" s="5"/>
      <c r="AU425" s="5"/>
      <c r="AV425" s="5"/>
      <c r="AX425" s="5"/>
      <c r="AY425" s="5"/>
      <c r="BA425" s="5"/>
      <c r="BF425" s="5"/>
      <c r="BQ425" s="14"/>
    </row>
    <row r="426" spans="1:69" x14ac:dyDescent="0.3">
      <c r="A426" s="8"/>
      <c r="B426" s="8"/>
      <c r="D426" s="4"/>
      <c r="F426" s="4"/>
      <c r="G426" s="4"/>
      <c r="H426" s="18"/>
      <c r="I426" s="18"/>
      <c r="J426" s="83"/>
      <c r="K426" s="8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14"/>
      <c r="AA426" s="5"/>
      <c r="AD426" s="5"/>
      <c r="AE426" s="5"/>
      <c r="AI426" s="14"/>
      <c r="AJ426" s="5"/>
      <c r="AK426" s="5"/>
      <c r="AM426" s="5"/>
      <c r="AP426" s="5"/>
      <c r="AQ426" s="5"/>
      <c r="AR426" s="5"/>
      <c r="AU426" s="5"/>
      <c r="AV426" s="5"/>
      <c r="AX426" s="5"/>
      <c r="AY426" s="5"/>
      <c r="BA426" s="5"/>
      <c r="BF426" s="5"/>
      <c r="BQ426" s="14"/>
    </row>
    <row r="427" spans="1:69" x14ac:dyDescent="0.3">
      <c r="A427" s="8"/>
      <c r="B427" s="8"/>
      <c r="D427" s="4"/>
      <c r="F427" s="4"/>
      <c r="G427" s="4"/>
      <c r="H427" s="18"/>
      <c r="I427" s="18"/>
      <c r="J427" s="83"/>
      <c r="K427" s="8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14"/>
      <c r="AA427" s="5"/>
      <c r="AD427" s="5"/>
      <c r="AE427" s="5"/>
      <c r="AI427" s="14"/>
      <c r="AJ427" s="5"/>
      <c r="AK427" s="5"/>
      <c r="AM427" s="5"/>
      <c r="AP427" s="5"/>
      <c r="AQ427" s="5"/>
      <c r="AR427" s="5"/>
      <c r="AU427" s="5"/>
      <c r="AV427" s="5"/>
      <c r="AX427" s="5"/>
      <c r="AY427" s="5"/>
      <c r="BA427" s="5"/>
      <c r="BF427" s="5"/>
      <c r="BQ427" s="14"/>
    </row>
    <row r="428" spans="1:69" x14ac:dyDescent="0.3">
      <c r="A428" s="8"/>
      <c r="B428" s="8"/>
      <c r="D428" s="4"/>
      <c r="F428" s="4"/>
      <c r="G428" s="4"/>
      <c r="H428" s="18"/>
      <c r="I428" s="18"/>
      <c r="J428" s="83"/>
      <c r="K428" s="8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14"/>
      <c r="AA428" s="5"/>
      <c r="AD428" s="5"/>
      <c r="AE428" s="5"/>
      <c r="AI428" s="14"/>
      <c r="AJ428" s="5"/>
      <c r="AK428" s="5"/>
      <c r="AM428" s="5"/>
      <c r="AP428" s="5"/>
      <c r="AQ428" s="5"/>
      <c r="AR428" s="5"/>
      <c r="AU428" s="5"/>
      <c r="AV428" s="5"/>
      <c r="AX428" s="5"/>
      <c r="AY428" s="5"/>
      <c r="BA428" s="5"/>
      <c r="BF428" s="5"/>
      <c r="BQ428" s="14"/>
    </row>
    <row r="429" spans="1:69" x14ac:dyDescent="0.3">
      <c r="A429" s="8"/>
      <c r="B429" s="8"/>
      <c r="D429" s="4"/>
      <c r="F429" s="4"/>
      <c r="G429" s="4"/>
      <c r="H429" s="18"/>
      <c r="I429" s="18"/>
      <c r="J429" s="83"/>
      <c r="K429" s="8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14"/>
      <c r="AA429" s="5"/>
      <c r="AD429" s="5"/>
      <c r="AE429" s="5"/>
      <c r="AI429" s="14"/>
      <c r="AJ429" s="5"/>
      <c r="AK429" s="5"/>
      <c r="AM429" s="5"/>
      <c r="AP429" s="5"/>
      <c r="AQ429" s="5"/>
      <c r="AR429" s="5"/>
      <c r="AU429" s="5"/>
      <c r="AV429" s="5"/>
      <c r="AX429" s="5"/>
      <c r="AY429" s="5"/>
      <c r="BA429" s="5"/>
      <c r="BF429" s="5"/>
      <c r="BQ429" s="14"/>
    </row>
    <row r="430" spans="1:69" x14ac:dyDescent="0.3">
      <c r="A430" s="8"/>
      <c r="B430" s="8"/>
      <c r="D430" s="4"/>
      <c r="F430" s="4"/>
      <c r="G430" s="4"/>
      <c r="H430" s="18"/>
      <c r="I430" s="18"/>
      <c r="J430" s="83"/>
      <c r="K430" s="8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14"/>
      <c r="AA430" s="5"/>
      <c r="AD430" s="5"/>
      <c r="AE430" s="5"/>
      <c r="AI430" s="14"/>
      <c r="AJ430" s="5"/>
      <c r="AK430" s="5"/>
      <c r="AM430" s="5"/>
      <c r="AP430" s="5"/>
      <c r="AQ430" s="5"/>
      <c r="AR430" s="5"/>
      <c r="AU430" s="5"/>
      <c r="AV430" s="5"/>
      <c r="AX430" s="5"/>
      <c r="AY430" s="5"/>
      <c r="BA430" s="5"/>
      <c r="BF430" s="5"/>
      <c r="BQ430" s="14"/>
    </row>
    <row r="431" spans="1:69" x14ac:dyDescent="0.3">
      <c r="A431" s="8"/>
      <c r="B431" s="8"/>
      <c r="D431" s="4"/>
      <c r="F431" s="4"/>
      <c r="G431" s="4"/>
      <c r="H431" s="18"/>
      <c r="I431" s="18"/>
      <c r="J431" s="83"/>
      <c r="K431" s="8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14"/>
      <c r="AA431" s="5"/>
      <c r="AD431" s="5"/>
      <c r="AE431" s="5"/>
      <c r="AI431" s="14"/>
      <c r="AJ431" s="5"/>
      <c r="AK431" s="5"/>
      <c r="AM431" s="5"/>
      <c r="AP431" s="5"/>
      <c r="AQ431" s="5"/>
      <c r="AR431" s="5"/>
      <c r="AU431" s="5"/>
      <c r="AV431" s="5"/>
      <c r="AX431" s="5"/>
      <c r="AY431" s="5"/>
      <c r="BA431" s="5"/>
      <c r="BF431" s="5"/>
      <c r="BQ431" s="14"/>
    </row>
    <row r="432" spans="1:69" x14ac:dyDescent="0.3">
      <c r="A432" s="8"/>
      <c r="B432" s="8"/>
      <c r="D432" s="4"/>
      <c r="F432" s="4"/>
      <c r="G432" s="4"/>
      <c r="H432" s="18"/>
      <c r="I432" s="18"/>
      <c r="J432" s="83"/>
      <c r="K432" s="8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14"/>
      <c r="AA432" s="5"/>
      <c r="AD432" s="5"/>
      <c r="AE432" s="5"/>
      <c r="AI432" s="14"/>
      <c r="AJ432" s="5"/>
      <c r="AK432" s="5"/>
      <c r="AM432" s="5"/>
      <c r="AP432" s="5"/>
      <c r="AQ432" s="5"/>
      <c r="AR432" s="5"/>
      <c r="AU432" s="5"/>
      <c r="AV432" s="5"/>
      <c r="AX432" s="5"/>
      <c r="AY432" s="5"/>
      <c r="BA432" s="5"/>
      <c r="BF432" s="5"/>
      <c r="BQ432" s="14"/>
    </row>
    <row r="433" spans="1:69" x14ac:dyDescent="0.3">
      <c r="A433" s="8"/>
      <c r="B433" s="8"/>
      <c r="D433" s="4"/>
      <c r="F433" s="4"/>
      <c r="G433" s="4"/>
      <c r="H433" s="18"/>
      <c r="I433" s="18"/>
      <c r="J433" s="83"/>
      <c r="K433" s="8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14"/>
      <c r="AA433" s="5"/>
      <c r="AD433" s="5"/>
      <c r="AE433" s="5"/>
      <c r="AI433" s="14"/>
      <c r="AJ433" s="5"/>
      <c r="AK433" s="5"/>
      <c r="AM433" s="5"/>
      <c r="AP433" s="5"/>
      <c r="AQ433" s="5"/>
      <c r="AR433" s="5"/>
      <c r="AU433" s="5"/>
      <c r="AV433" s="5"/>
      <c r="AX433" s="5"/>
      <c r="AY433" s="5"/>
      <c r="BA433" s="5"/>
      <c r="BF433" s="5"/>
      <c r="BQ433" s="14"/>
    </row>
    <row r="434" spans="1:69" x14ac:dyDescent="0.3">
      <c r="A434" s="8"/>
      <c r="B434" s="8"/>
      <c r="D434" s="4"/>
      <c r="F434" s="4"/>
      <c r="G434" s="4"/>
      <c r="H434" s="18"/>
      <c r="I434" s="18"/>
      <c r="J434" s="83"/>
      <c r="K434" s="8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14"/>
      <c r="AA434" s="5"/>
      <c r="AD434" s="5"/>
      <c r="AE434" s="5"/>
      <c r="AI434" s="14"/>
      <c r="AJ434" s="5"/>
      <c r="AK434" s="5"/>
      <c r="AM434" s="5"/>
      <c r="AP434" s="5"/>
      <c r="AQ434" s="5"/>
      <c r="AR434" s="5"/>
      <c r="AU434" s="5"/>
      <c r="AV434" s="5"/>
      <c r="AX434" s="5"/>
      <c r="AY434" s="5"/>
      <c r="BA434" s="5"/>
      <c r="BF434" s="5"/>
      <c r="BQ434" s="14"/>
    </row>
    <row r="435" spans="1:69" x14ac:dyDescent="0.3">
      <c r="A435" s="8"/>
      <c r="B435" s="8"/>
      <c r="D435" s="4"/>
      <c r="F435" s="4"/>
      <c r="G435" s="4"/>
      <c r="H435" s="18"/>
      <c r="I435" s="18"/>
      <c r="J435" s="83"/>
      <c r="K435" s="8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14"/>
      <c r="AA435" s="5"/>
      <c r="AD435" s="5"/>
      <c r="AE435" s="5"/>
      <c r="AI435" s="14"/>
      <c r="AJ435" s="5"/>
      <c r="AK435" s="5"/>
      <c r="AM435" s="5"/>
      <c r="AP435" s="5"/>
      <c r="AQ435" s="5"/>
      <c r="AR435" s="5"/>
      <c r="AU435" s="5"/>
      <c r="AV435" s="5"/>
      <c r="AX435" s="5"/>
      <c r="AY435" s="5"/>
      <c r="BA435" s="5"/>
      <c r="BF435" s="5"/>
      <c r="BQ435" s="14"/>
    </row>
    <row r="436" spans="1:69" x14ac:dyDescent="0.3">
      <c r="A436" s="8"/>
      <c r="B436" s="8"/>
      <c r="D436" s="4"/>
      <c r="F436" s="4"/>
      <c r="G436" s="4"/>
      <c r="H436" s="18"/>
      <c r="I436" s="18"/>
      <c r="J436" s="83"/>
      <c r="K436" s="8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14"/>
      <c r="AA436" s="5"/>
      <c r="AD436" s="5"/>
      <c r="AE436" s="5"/>
      <c r="AI436" s="14"/>
      <c r="AJ436" s="5"/>
      <c r="AK436" s="5"/>
      <c r="AM436" s="5"/>
      <c r="AP436" s="5"/>
      <c r="AQ436" s="5"/>
      <c r="AR436" s="5"/>
      <c r="AU436" s="5"/>
      <c r="AV436" s="5"/>
      <c r="AX436" s="5"/>
      <c r="AY436" s="5"/>
      <c r="BA436" s="5"/>
      <c r="BF436" s="5"/>
      <c r="BQ436" s="14"/>
    </row>
    <row r="437" spans="1:69" x14ac:dyDescent="0.3">
      <c r="A437" s="8"/>
      <c r="B437" s="8"/>
      <c r="D437" s="4"/>
      <c r="F437" s="4"/>
      <c r="G437" s="4"/>
      <c r="H437" s="18"/>
      <c r="I437" s="18"/>
      <c r="J437" s="83"/>
      <c r="K437" s="8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14"/>
      <c r="AA437" s="5"/>
      <c r="AD437" s="5"/>
      <c r="AE437" s="5"/>
      <c r="AI437" s="14"/>
      <c r="AJ437" s="5"/>
      <c r="AK437" s="5"/>
      <c r="AM437" s="5"/>
      <c r="AP437" s="5"/>
      <c r="AQ437" s="5"/>
      <c r="AR437" s="5"/>
      <c r="AU437" s="5"/>
      <c r="AV437" s="5"/>
      <c r="AX437" s="5"/>
      <c r="AY437" s="5"/>
      <c r="BA437" s="5"/>
      <c r="BF437" s="5"/>
      <c r="BQ437" s="14"/>
    </row>
    <row r="438" spans="1:69" x14ac:dyDescent="0.3">
      <c r="A438" s="8"/>
      <c r="B438" s="8"/>
      <c r="D438" s="4"/>
      <c r="F438" s="4"/>
      <c r="G438" s="4"/>
      <c r="H438" s="18"/>
      <c r="I438" s="18"/>
      <c r="J438" s="83"/>
      <c r="K438" s="8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14"/>
      <c r="AA438" s="5"/>
      <c r="AD438" s="5"/>
      <c r="AE438" s="5"/>
      <c r="AI438" s="14"/>
      <c r="AJ438" s="5"/>
      <c r="AK438" s="5"/>
      <c r="AM438" s="5"/>
      <c r="AP438" s="5"/>
      <c r="AQ438" s="5"/>
      <c r="AR438" s="5"/>
      <c r="AU438" s="5"/>
      <c r="AV438" s="5"/>
      <c r="AX438" s="5"/>
      <c r="AY438" s="5"/>
      <c r="BA438" s="5"/>
      <c r="BF438" s="5"/>
      <c r="BQ438" s="14"/>
    </row>
    <row r="439" spans="1:69" x14ac:dyDescent="0.3">
      <c r="A439" s="8"/>
      <c r="B439" s="8"/>
      <c r="D439" s="4"/>
      <c r="F439" s="4"/>
      <c r="G439" s="4"/>
      <c r="H439" s="18"/>
      <c r="I439" s="18"/>
      <c r="J439" s="83"/>
      <c r="K439" s="8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14"/>
      <c r="AA439" s="5"/>
      <c r="AD439" s="5"/>
      <c r="AE439" s="5"/>
      <c r="AI439" s="14"/>
      <c r="AJ439" s="5"/>
      <c r="AK439" s="5"/>
      <c r="AM439" s="5"/>
      <c r="AP439" s="5"/>
      <c r="AQ439" s="5"/>
      <c r="AR439" s="5"/>
      <c r="AU439" s="5"/>
      <c r="AV439" s="5"/>
      <c r="AX439" s="5"/>
      <c r="AY439" s="5"/>
      <c r="BA439" s="5"/>
      <c r="BF439" s="5"/>
      <c r="BQ439" s="14"/>
    </row>
    <row r="440" spans="1:69" x14ac:dyDescent="0.3">
      <c r="A440" s="8"/>
      <c r="B440" s="8"/>
      <c r="D440" s="4"/>
      <c r="F440" s="4"/>
      <c r="G440" s="4"/>
      <c r="H440" s="18"/>
      <c r="I440" s="18"/>
      <c r="J440" s="83"/>
      <c r="K440" s="8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14"/>
      <c r="AA440" s="5"/>
      <c r="AD440" s="5"/>
      <c r="AE440" s="5"/>
      <c r="AI440" s="14"/>
      <c r="AJ440" s="5"/>
      <c r="AK440" s="5"/>
      <c r="AM440" s="5"/>
      <c r="AP440" s="5"/>
      <c r="AQ440" s="5"/>
      <c r="AR440" s="5"/>
      <c r="AU440" s="5"/>
      <c r="AV440" s="5"/>
      <c r="AX440" s="5"/>
      <c r="AY440" s="5"/>
      <c r="BA440" s="5"/>
      <c r="BF440" s="5"/>
      <c r="BQ440" s="14"/>
    </row>
    <row r="441" spans="1:69" x14ac:dyDescent="0.3">
      <c r="A441" s="8"/>
      <c r="B441" s="8"/>
      <c r="D441" s="4"/>
      <c r="F441" s="4"/>
      <c r="G441" s="4"/>
      <c r="H441" s="18"/>
      <c r="I441" s="18"/>
      <c r="J441" s="83"/>
      <c r="K441" s="8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14"/>
      <c r="AA441" s="5"/>
      <c r="AD441" s="5"/>
      <c r="AE441" s="5"/>
      <c r="AI441" s="14"/>
      <c r="AJ441" s="5"/>
      <c r="AK441" s="5"/>
      <c r="AM441" s="5"/>
      <c r="AP441" s="5"/>
      <c r="AQ441" s="5"/>
      <c r="AR441" s="5"/>
      <c r="AU441" s="5"/>
      <c r="AV441" s="5"/>
      <c r="AX441" s="5"/>
      <c r="AY441" s="5"/>
      <c r="BA441" s="5"/>
      <c r="BF441" s="5"/>
      <c r="BQ441" s="14"/>
    </row>
    <row r="442" spans="1:69" x14ac:dyDescent="0.3">
      <c r="A442" s="8"/>
      <c r="B442" s="8"/>
      <c r="D442" s="4"/>
      <c r="F442" s="4"/>
      <c r="G442" s="4"/>
      <c r="H442" s="18"/>
      <c r="I442" s="18"/>
      <c r="J442" s="83"/>
      <c r="K442" s="8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14"/>
      <c r="AA442" s="5"/>
      <c r="AD442" s="5"/>
      <c r="AE442" s="5"/>
      <c r="AI442" s="14"/>
      <c r="AJ442" s="5"/>
      <c r="AK442" s="5"/>
      <c r="AM442" s="5"/>
      <c r="AP442" s="5"/>
      <c r="AQ442" s="5"/>
      <c r="AR442" s="5"/>
      <c r="AU442" s="5"/>
      <c r="AV442" s="5"/>
      <c r="AX442" s="5"/>
      <c r="AY442" s="5"/>
      <c r="BA442" s="5"/>
      <c r="BF442" s="5"/>
      <c r="BQ442" s="14"/>
    </row>
    <row r="443" spans="1:69" x14ac:dyDescent="0.3">
      <c r="A443" s="8"/>
      <c r="B443" s="8"/>
      <c r="D443" s="4"/>
      <c r="F443" s="4"/>
      <c r="G443" s="4"/>
      <c r="H443" s="18"/>
      <c r="I443" s="18"/>
      <c r="J443" s="83"/>
      <c r="K443" s="8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14"/>
      <c r="AA443" s="5"/>
      <c r="AD443" s="5"/>
      <c r="AE443" s="5"/>
      <c r="AI443" s="14"/>
      <c r="AJ443" s="5"/>
      <c r="AK443" s="5"/>
      <c r="AM443" s="5"/>
      <c r="AP443" s="5"/>
      <c r="AQ443" s="5"/>
      <c r="AR443" s="5"/>
      <c r="AU443" s="5"/>
      <c r="AV443" s="5"/>
      <c r="AX443" s="5"/>
      <c r="AY443" s="5"/>
      <c r="BA443" s="5"/>
      <c r="BF443" s="5"/>
      <c r="BQ443" s="14"/>
    </row>
    <row r="444" spans="1:69" x14ac:dyDescent="0.3">
      <c r="A444" s="8"/>
      <c r="B444" s="8"/>
      <c r="D444" s="4"/>
      <c r="F444" s="4"/>
      <c r="G444" s="4"/>
      <c r="H444" s="18"/>
      <c r="I444" s="18"/>
      <c r="J444" s="83"/>
      <c r="K444" s="8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14"/>
      <c r="AA444" s="5"/>
      <c r="AD444" s="5"/>
      <c r="AE444" s="5"/>
      <c r="AI444" s="14"/>
      <c r="AJ444" s="5"/>
      <c r="AK444" s="5"/>
      <c r="AM444" s="5"/>
      <c r="AP444" s="5"/>
      <c r="AQ444" s="5"/>
      <c r="AR444" s="5"/>
      <c r="AU444" s="5"/>
      <c r="AV444" s="5"/>
      <c r="AX444" s="5"/>
      <c r="AY444" s="5"/>
      <c r="BA444" s="5"/>
      <c r="BF444" s="5"/>
      <c r="BQ444" s="14"/>
    </row>
    <row r="445" spans="1:69" x14ac:dyDescent="0.3">
      <c r="A445" s="8"/>
      <c r="B445" s="8"/>
      <c r="D445" s="4"/>
      <c r="F445" s="4"/>
      <c r="G445" s="4"/>
      <c r="H445" s="18"/>
      <c r="I445" s="18"/>
      <c r="J445" s="83"/>
      <c r="K445" s="8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14"/>
      <c r="AA445" s="5"/>
      <c r="AD445" s="5"/>
      <c r="AE445" s="5"/>
      <c r="AI445" s="14"/>
      <c r="AJ445" s="5"/>
      <c r="AK445" s="5"/>
      <c r="AM445" s="5"/>
      <c r="AP445" s="5"/>
      <c r="AQ445" s="5"/>
      <c r="AR445" s="5"/>
      <c r="AU445" s="5"/>
      <c r="AV445" s="5"/>
      <c r="AX445" s="5"/>
      <c r="AY445" s="5"/>
      <c r="BA445" s="5"/>
      <c r="BF445" s="5"/>
      <c r="BQ445" s="14"/>
    </row>
    <row r="446" spans="1:69" x14ac:dyDescent="0.3">
      <c r="A446" s="8"/>
      <c r="B446" s="8"/>
      <c r="D446" s="4"/>
      <c r="F446" s="4"/>
      <c r="G446" s="4"/>
      <c r="H446" s="18"/>
      <c r="I446" s="18"/>
      <c r="J446" s="83"/>
      <c r="K446" s="8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14"/>
      <c r="AA446" s="5"/>
      <c r="AD446" s="5"/>
      <c r="AE446" s="5"/>
      <c r="AI446" s="14"/>
      <c r="AJ446" s="5"/>
      <c r="AK446" s="5"/>
      <c r="AM446" s="5"/>
      <c r="AP446" s="5"/>
      <c r="AQ446" s="5"/>
      <c r="AR446" s="5"/>
      <c r="AU446" s="5"/>
      <c r="AV446" s="5"/>
      <c r="AX446" s="5"/>
      <c r="AY446" s="5"/>
      <c r="BA446" s="5"/>
      <c r="BF446" s="5"/>
      <c r="BQ446" s="14"/>
    </row>
    <row r="447" spans="1:69" x14ac:dyDescent="0.3">
      <c r="A447" s="8"/>
      <c r="B447" s="8"/>
      <c r="D447" s="4"/>
      <c r="F447" s="4"/>
      <c r="G447" s="4"/>
      <c r="H447" s="18"/>
      <c r="I447" s="18"/>
      <c r="J447" s="83"/>
      <c r="K447" s="8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14"/>
      <c r="AA447" s="5"/>
      <c r="AD447" s="5"/>
      <c r="AE447" s="5"/>
      <c r="AI447" s="14"/>
      <c r="AJ447" s="5"/>
      <c r="AK447" s="5"/>
      <c r="AM447" s="5"/>
      <c r="AP447" s="5"/>
      <c r="AQ447" s="5"/>
      <c r="AR447" s="5"/>
      <c r="AU447" s="5"/>
      <c r="AV447" s="5"/>
      <c r="AX447" s="5"/>
      <c r="AY447" s="5"/>
      <c r="BA447" s="5"/>
      <c r="BF447" s="5"/>
      <c r="BQ447" s="14"/>
    </row>
    <row r="448" spans="1:69" x14ac:dyDescent="0.3">
      <c r="A448" s="8"/>
      <c r="B448" s="8"/>
      <c r="D448" s="4"/>
      <c r="F448" s="4"/>
      <c r="G448" s="4"/>
      <c r="H448" s="18"/>
      <c r="I448" s="18"/>
      <c r="J448" s="83"/>
      <c r="K448" s="8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14"/>
      <c r="AA448" s="5"/>
      <c r="AD448" s="5"/>
      <c r="AE448" s="5"/>
      <c r="AI448" s="14"/>
      <c r="AJ448" s="5"/>
      <c r="AK448" s="5"/>
      <c r="AM448" s="5"/>
      <c r="AP448" s="5"/>
      <c r="AQ448" s="5"/>
      <c r="AR448" s="5"/>
      <c r="AU448" s="5"/>
      <c r="AV448" s="5"/>
      <c r="AX448" s="5"/>
      <c r="AY448" s="5"/>
      <c r="BA448" s="5"/>
      <c r="BF448" s="5"/>
      <c r="BQ448" s="14"/>
    </row>
    <row r="449" spans="1:69" x14ac:dyDescent="0.3">
      <c r="A449" s="8"/>
      <c r="B449" s="8"/>
      <c r="D449" s="4"/>
      <c r="F449" s="4"/>
      <c r="G449" s="4"/>
      <c r="H449" s="18"/>
      <c r="I449" s="18"/>
      <c r="J449" s="83"/>
      <c r="K449" s="8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14"/>
      <c r="AA449" s="5"/>
      <c r="AD449" s="5"/>
      <c r="AE449" s="5"/>
      <c r="AI449" s="14"/>
      <c r="AJ449" s="5"/>
      <c r="AK449" s="5"/>
      <c r="AM449" s="5"/>
      <c r="AP449" s="5"/>
      <c r="AQ449" s="5"/>
      <c r="AR449" s="5"/>
      <c r="AU449" s="5"/>
      <c r="AV449" s="5"/>
      <c r="AX449" s="5"/>
      <c r="AY449" s="5"/>
      <c r="BA449" s="5"/>
      <c r="BF449" s="5"/>
      <c r="BQ449" s="14"/>
    </row>
    <row r="450" spans="1:69" x14ac:dyDescent="0.3">
      <c r="A450" s="8"/>
      <c r="B450" s="8"/>
      <c r="D450" s="4"/>
      <c r="F450" s="4"/>
      <c r="G450" s="4"/>
      <c r="H450" s="18"/>
      <c r="I450" s="18"/>
      <c r="J450" s="83"/>
      <c r="K450" s="8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14"/>
      <c r="AA450" s="5"/>
      <c r="AD450" s="5"/>
      <c r="AE450" s="5"/>
      <c r="AI450" s="14"/>
      <c r="AJ450" s="5"/>
      <c r="AK450" s="5"/>
      <c r="AM450" s="5"/>
      <c r="AP450" s="5"/>
      <c r="AQ450" s="5"/>
      <c r="AR450" s="5"/>
      <c r="AU450" s="5"/>
      <c r="AV450" s="5"/>
      <c r="AX450" s="5"/>
      <c r="AY450" s="5"/>
      <c r="BA450" s="5"/>
      <c r="BF450" s="5"/>
      <c r="BQ450" s="14"/>
    </row>
    <row r="451" spans="1:69" x14ac:dyDescent="0.3">
      <c r="A451" s="8"/>
      <c r="B451" s="8"/>
      <c r="D451" s="4"/>
      <c r="F451" s="4"/>
      <c r="G451" s="4"/>
      <c r="H451" s="18"/>
      <c r="I451" s="18"/>
      <c r="J451" s="83"/>
      <c r="K451" s="8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14"/>
      <c r="AA451" s="5"/>
      <c r="AD451" s="5"/>
      <c r="AE451" s="5"/>
      <c r="AI451" s="14"/>
      <c r="AJ451" s="5"/>
      <c r="AK451" s="5"/>
      <c r="AM451" s="5"/>
      <c r="AP451" s="5"/>
      <c r="AQ451" s="5"/>
      <c r="AR451" s="5"/>
      <c r="AU451" s="5"/>
      <c r="AV451" s="5"/>
      <c r="AX451" s="5"/>
      <c r="AY451" s="5"/>
      <c r="BA451" s="5"/>
      <c r="BF451" s="5"/>
      <c r="BQ451" s="14"/>
    </row>
    <row r="452" spans="1:69" x14ac:dyDescent="0.3">
      <c r="A452" s="8"/>
      <c r="B452" s="8"/>
      <c r="D452" s="4"/>
      <c r="F452" s="4"/>
      <c r="G452" s="4"/>
      <c r="H452" s="18"/>
      <c r="I452" s="18"/>
      <c r="J452" s="83"/>
      <c r="K452" s="8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14"/>
      <c r="AA452" s="5"/>
      <c r="AD452" s="5"/>
      <c r="AE452" s="5"/>
      <c r="AI452" s="14"/>
      <c r="AJ452" s="5"/>
      <c r="AK452" s="5"/>
      <c r="AM452" s="5"/>
      <c r="AP452" s="5"/>
      <c r="AQ452" s="5"/>
      <c r="AR452" s="5"/>
      <c r="AU452" s="5"/>
      <c r="AV452" s="5"/>
      <c r="AX452" s="5"/>
      <c r="AY452" s="5"/>
      <c r="BA452" s="5"/>
      <c r="BF452" s="5"/>
      <c r="BQ452" s="14"/>
    </row>
    <row r="453" spans="1:69" x14ac:dyDescent="0.3">
      <c r="A453" s="8"/>
      <c r="B453" s="8"/>
      <c r="D453" s="4"/>
      <c r="F453" s="4"/>
      <c r="G453" s="4"/>
      <c r="H453" s="18"/>
      <c r="I453" s="18"/>
      <c r="J453" s="83"/>
      <c r="K453" s="8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14"/>
      <c r="AA453" s="5"/>
      <c r="AD453" s="5"/>
      <c r="AE453" s="5"/>
      <c r="AI453" s="14"/>
      <c r="AJ453" s="5"/>
      <c r="AK453" s="5"/>
      <c r="AM453" s="5"/>
      <c r="AP453" s="5"/>
      <c r="AQ453" s="5"/>
      <c r="AR453" s="5"/>
      <c r="AU453" s="5"/>
      <c r="AV453" s="5"/>
      <c r="AX453" s="5"/>
      <c r="AY453" s="5"/>
      <c r="BA453" s="5"/>
      <c r="BF453" s="5"/>
      <c r="BQ453" s="14"/>
    </row>
    <row r="454" spans="1:69" x14ac:dyDescent="0.3">
      <c r="A454" s="8"/>
      <c r="B454" s="8"/>
      <c r="D454" s="4"/>
      <c r="F454" s="4"/>
      <c r="G454" s="4"/>
      <c r="H454" s="18"/>
      <c r="I454" s="18"/>
      <c r="J454" s="83"/>
      <c r="K454" s="8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14"/>
      <c r="AA454" s="5"/>
      <c r="AD454" s="5"/>
      <c r="AE454" s="5"/>
      <c r="AI454" s="14"/>
      <c r="AJ454" s="5"/>
      <c r="AK454" s="5"/>
      <c r="AM454" s="5"/>
      <c r="AP454" s="5"/>
      <c r="AQ454" s="5"/>
      <c r="AR454" s="5"/>
      <c r="AU454" s="5"/>
      <c r="AV454" s="5"/>
      <c r="AX454" s="5"/>
      <c r="AY454" s="5"/>
      <c r="BA454" s="5"/>
      <c r="BF454" s="5"/>
      <c r="BQ454" s="14"/>
    </row>
    <row r="455" spans="1:69" x14ac:dyDescent="0.3">
      <c r="A455" s="8"/>
      <c r="B455" s="8"/>
      <c r="D455" s="4"/>
      <c r="F455" s="4"/>
      <c r="G455" s="4"/>
      <c r="H455" s="18"/>
      <c r="I455" s="18"/>
      <c r="J455" s="83"/>
      <c r="K455" s="8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14"/>
      <c r="AA455" s="5"/>
      <c r="AD455" s="5"/>
      <c r="AE455" s="5"/>
      <c r="AI455" s="14"/>
      <c r="AJ455" s="5"/>
      <c r="AK455" s="5"/>
      <c r="AM455" s="5"/>
      <c r="AP455" s="5"/>
      <c r="AQ455" s="5"/>
      <c r="AR455" s="5"/>
      <c r="AU455" s="5"/>
      <c r="AV455" s="5"/>
      <c r="AX455" s="5"/>
      <c r="AY455" s="5"/>
      <c r="BA455" s="5"/>
      <c r="BF455" s="5"/>
      <c r="BQ455" s="14"/>
    </row>
    <row r="456" spans="1:69" x14ac:dyDescent="0.3">
      <c r="A456" s="8"/>
      <c r="B456" s="8"/>
      <c r="D456" s="4"/>
      <c r="F456" s="4"/>
      <c r="G456" s="4"/>
      <c r="H456" s="18"/>
      <c r="I456" s="18"/>
      <c r="J456" s="83"/>
      <c r="K456" s="8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14"/>
      <c r="AA456" s="5"/>
      <c r="AD456" s="5"/>
      <c r="AE456" s="5"/>
      <c r="AI456" s="14"/>
      <c r="AJ456" s="5"/>
      <c r="AK456" s="5"/>
      <c r="AM456" s="5"/>
      <c r="AP456" s="5"/>
      <c r="AQ456" s="5"/>
      <c r="AR456" s="5"/>
      <c r="AU456" s="5"/>
      <c r="AV456" s="5"/>
      <c r="AX456" s="5"/>
      <c r="AY456" s="5"/>
      <c r="BA456" s="5"/>
      <c r="BF456" s="5"/>
      <c r="BQ456" s="14"/>
    </row>
    <row r="457" spans="1:69" x14ac:dyDescent="0.3">
      <c r="A457" s="8"/>
      <c r="B457" s="8"/>
      <c r="D457" s="4"/>
      <c r="F457" s="4"/>
      <c r="G457" s="4"/>
      <c r="H457" s="18"/>
      <c r="I457" s="18"/>
      <c r="J457" s="83"/>
      <c r="K457" s="8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14"/>
      <c r="AA457" s="5"/>
      <c r="AD457" s="5"/>
      <c r="AE457" s="5"/>
      <c r="AI457" s="14"/>
      <c r="AJ457" s="5"/>
      <c r="AK457" s="5"/>
      <c r="AM457" s="5"/>
      <c r="AP457" s="5"/>
      <c r="AQ457" s="5"/>
      <c r="AR457" s="5"/>
      <c r="AU457" s="5"/>
      <c r="AV457" s="5"/>
      <c r="AX457" s="5"/>
      <c r="AY457" s="5"/>
      <c r="BA457" s="5"/>
      <c r="BF457" s="5"/>
      <c r="BQ457" s="14"/>
    </row>
    <row r="458" spans="1:69" x14ac:dyDescent="0.3">
      <c r="A458" s="8"/>
      <c r="B458" s="8"/>
      <c r="D458" s="4"/>
      <c r="F458" s="4"/>
      <c r="G458" s="4"/>
      <c r="H458" s="18"/>
      <c r="I458" s="18"/>
      <c r="J458" s="83"/>
      <c r="K458" s="8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14"/>
      <c r="AA458" s="5"/>
      <c r="AD458" s="5"/>
      <c r="AE458" s="5"/>
      <c r="AI458" s="14"/>
      <c r="AJ458" s="5"/>
      <c r="AK458" s="5"/>
      <c r="AM458" s="5"/>
      <c r="AP458" s="5"/>
      <c r="AQ458" s="5"/>
      <c r="AR458" s="5"/>
      <c r="AU458" s="5"/>
      <c r="AV458" s="5"/>
      <c r="AX458" s="5"/>
      <c r="AY458" s="5"/>
      <c r="BA458" s="5"/>
      <c r="BF458" s="5"/>
      <c r="BQ458" s="14"/>
    </row>
    <row r="459" spans="1:69" x14ac:dyDescent="0.3">
      <c r="A459" s="8"/>
      <c r="B459" s="8"/>
      <c r="D459" s="4"/>
      <c r="F459" s="4"/>
      <c r="G459" s="4"/>
      <c r="H459" s="18"/>
      <c r="I459" s="18"/>
      <c r="J459" s="83"/>
      <c r="K459" s="8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14"/>
      <c r="AA459" s="5"/>
      <c r="AD459" s="5"/>
      <c r="AE459" s="5"/>
      <c r="AI459" s="14"/>
      <c r="AJ459" s="5"/>
      <c r="AK459" s="5"/>
      <c r="AM459" s="5"/>
      <c r="AP459" s="5"/>
      <c r="AQ459" s="5"/>
      <c r="AR459" s="5"/>
      <c r="AU459" s="5"/>
      <c r="AV459" s="5"/>
      <c r="AX459" s="5"/>
      <c r="AY459" s="5"/>
      <c r="BA459" s="5"/>
      <c r="BF459" s="5"/>
      <c r="BQ459" s="14"/>
    </row>
    <row r="460" spans="1:69" x14ac:dyDescent="0.3">
      <c r="A460" s="8"/>
      <c r="B460" s="8"/>
      <c r="D460" s="4"/>
      <c r="F460" s="4"/>
      <c r="G460" s="4"/>
      <c r="H460" s="18"/>
      <c r="I460" s="18"/>
      <c r="J460" s="83"/>
      <c r="K460" s="8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14"/>
      <c r="AA460" s="5"/>
      <c r="AD460" s="5"/>
      <c r="AE460" s="5"/>
      <c r="AI460" s="14"/>
      <c r="AJ460" s="5"/>
      <c r="AK460" s="5"/>
      <c r="AM460" s="5"/>
      <c r="AP460" s="5"/>
      <c r="AQ460" s="5"/>
      <c r="AR460" s="5"/>
      <c r="AU460" s="5"/>
      <c r="AV460" s="5"/>
      <c r="AX460" s="5"/>
      <c r="AY460" s="5"/>
      <c r="BA460" s="5"/>
      <c r="BF460" s="5"/>
      <c r="BQ460" s="14"/>
    </row>
    <row r="461" spans="1:69" x14ac:dyDescent="0.3">
      <c r="A461" s="8"/>
      <c r="B461" s="8"/>
      <c r="D461" s="4"/>
      <c r="F461" s="4"/>
      <c r="G461" s="4"/>
      <c r="H461" s="18"/>
      <c r="I461" s="18"/>
      <c r="J461" s="83"/>
      <c r="K461" s="8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14"/>
      <c r="AA461" s="5"/>
      <c r="AD461" s="5"/>
      <c r="AE461" s="5"/>
      <c r="AI461" s="14"/>
      <c r="AJ461" s="5"/>
      <c r="AK461" s="5"/>
      <c r="AM461" s="5"/>
      <c r="AP461" s="5"/>
      <c r="AQ461" s="5"/>
      <c r="AR461" s="5"/>
      <c r="AU461" s="5"/>
      <c r="AV461" s="5"/>
      <c r="AX461" s="5"/>
      <c r="AY461" s="5"/>
      <c r="BA461" s="5"/>
      <c r="BF461" s="5"/>
      <c r="BQ461" s="14"/>
    </row>
    <row r="462" spans="1:69" x14ac:dyDescent="0.3">
      <c r="A462" s="8"/>
      <c r="B462" s="8"/>
      <c r="D462" s="4"/>
      <c r="F462" s="4"/>
      <c r="G462" s="4"/>
      <c r="H462" s="18"/>
      <c r="I462" s="18"/>
      <c r="J462" s="83"/>
      <c r="K462" s="8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14"/>
      <c r="AA462" s="5"/>
      <c r="AD462" s="5"/>
      <c r="AE462" s="5"/>
      <c r="AI462" s="14"/>
      <c r="AJ462" s="5"/>
      <c r="AK462" s="5"/>
      <c r="AM462" s="5"/>
      <c r="AP462" s="5"/>
      <c r="AQ462" s="5"/>
      <c r="AR462" s="5"/>
      <c r="AU462" s="5"/>
      <c r="AV462" s="5"/>
      <c r="AX462" s="5"/>
      <c r="AY462" s="5"/>
      <c r="BA462" s="5"/>
      <c r="BF462" s="5"/>
      <c r="BQ462" s="14"/>
    </row>
    <row r="463" spans="1:69" x14ac:dyDescent="0.3">
      <c r="A463" s="8"/>
      <c r="B463" s="8"/>
      <c r="D463" s="4"/>
      <c r="F463" s="4"/>
      <c r="G463" s="4"/>
      <c r="H463" s="18"/>
      <c r="I463" s="18"/>
      <c r="J463" s="83"/>
      <c r="K463" s="8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14"/>
      <c r="AA463" s="5"/>
      <c r="AD463" s="5"/>
      <c r="AE463" s="5"/>
      <c r="AI463" s="14"/>
      <c r="AJ463" s="5"/>
      <c r="AK463" s="5"/>
      <c r="AM463" s="5"/>
      <c r="AP463" s="5"/>
      <c r="AQ463" s="5"/>
      <c r="AR463" s="5"/>
      <c r="AU463" s="5"/>
      <c r="AV463" s="5"/>
      <c r="AX463" s="5"/>
      <c r="AY463" s="5"/>
      <c r="BA463" s="5"/>
      <c r="BF463" s="5"/>
      <c r="BQ463" s="14"/>
    </row>
    <row r="464" spans="1:69" x14ac:dyDescent="0.3">
      <c r="A464" s="8"/>
      <c r="B464" s="8"/>
      <c r="D464" s="4"/>
      <c r="F464" s="4"/>
      <c r="G464" s="4"/>
      <c r="H464" s="18"/>
      <c r="I464" s="18"/>
      <c r="J464" s="83"/>
      <c r="K464" s="8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14"/>
      <c r="AA464" s="5"/>
      <c r="AD464" s="5"/>
      <c r="AE464" s="5"/>
      <c r="AI464" s="14"/>
      <c r="AJ464" s="5"/>
      <c r="AK464" s="5"/>
      <c r="AM464" s="5"/>
      <c r="AP464" s="5"/>
      <c r="AQ464" s="5"/>
      <c r="AR464" s="5"/>
      <c r="AU464" s="5"/>
      <c r="AV464" s="5"/>
      <c r="AX464" s="5"/>
      <c r="AY464" s="5"/>
      <c r="BA464" s="5"/>
      <c r="BF464" s="5"/>
      <c r="BQ464" s="14"/>
    </row>
    <row r="465" spans="1:69" x14ac:dyDescent="0.3">
      <c r="A465" s="8"/>
      <c r="B465" s="8"/>
      <c r="D465" s="4"/>
      <c r="F465" s="4"/>
      <c r="G465" s="4"/>
      <c r="H465" s="18"/>
      <c r="I465" s="18"/>
      <c r="J465" s="83"/>
      <c r="K465" s="8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14"/>
      <c r="AA465" s="5"/>
      <c r="AD465" s="5"/>
      <c r="AE465" s="5"/>
      <c r="AI465" s="14"/>
      <c r="AJ465" s="5"/>
      <c r="AK465" s="5"/>
      <c r="AM465" s="5"/>
      <c r="AP465" s="5"/>
      <c r="AQ465" s="5"/>
      <c r="AR465" s="5"/>
      <c r="AU465" s="5"/>
      <c r="AV465" s="5"/>
      <c r="AX465" s="5"/>
      <c r="AY465" s="5"/>
      <c r="BA465" s="5"/>
      <c r="BF465" s="5"/>
      <c r="BQ465" s="14"/>
    </row>
    <row r="466" spans="1:69" x14ac:dyDescent="0.3">
      <c r="A466" s="8"/>
      <c r="B466" s="8"/>
      <c r="D466" s="4"/>
      <c r="F466" s="4"/>
      <c r="G466" s="4"/>
      <c r="H466" s="18"/>
      <c r="I466" s="18"/>
      <c r="J466" s="83"/>
      <c r="K466" s="8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14"/>
      <c r="AA466" s="5"/>
      <c r="AD466" s="5"/>
      <c r="AE466" s="5"/>
      <c r="AI466" s="14"/>
      <c r="AJ466" s="5"/>
      <c r="AK466" s="5"/>
      <c r="AM466" s="5"/>
      <c r="AP466" s="5"/>
      <c r="AQ466" s="5"/>
      <c r="AR466" s="5"/>
      <c r="AU466" s="5"/>
      <c r="AV466" s="5"/>
      <c r="AX466" s="5"/>
      <c r="AY466" s="5"/>
      <c r="BA466" s="5"/>
      <c r="BF466" s="5"/>
      <c r="BQ466" s="14"/>
    </row>
    <row r="467" spans="1:69" x14ac:dyDescent="0.3">
      <c r="A467" s="8"/>
      <c r="B467" s="8"/>
      <c r="D467" s="4"/>
      <c r="F467" s="4"/>
      <c r="G467" s="4"/>
      <c r="H467" s="18"/>
      <c r="I467" s="18"/>
      <c r="J467" s="83"/>
      <c r="K467" s="8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14"/>
      <c r="AA467" s="5"/>
      <c r="AD467" s="5"/>
      <c r="AE467" s="5"/>
      <c r="AI467" s="14"/>
      <c r="AJ467" s="5"/>
      <c r="AK467" s="5"/>
      <c r="AM467" s="5"/>
      <c r="AP467" s="5"/>
      <c r="AQ467" s="5"/>
      <c r="AR467" s="5"/>
      <c r="AU467" s="5"/>
      <c r="AV467" s="5"/>
      <c r="AX467" s="5"/>
      <c r="AY467" s="5"/>
      <c r="BA467" s="5"/>
      <c r="BF467" s="5"/>
      <c r="BQ467" s="14"/>
    </row>
    <row r="468" spans="1:69" x14ac:dyDescent="0.3">
      <c r="A468" s="8"/>
      <c r="B468" s="8"/>
      <c r="D468" s="4"/>
      <c r="F468" s="4"/>
      <c r="G468" s="4"/>
      <c r="H468" s="18"/>
      <c r="I468" s="18"/>
      <c r="J468" s="83"/>
      <c r="K468" s="8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14"/>
      <c r="AA468" s="5"/>
      <c r="AD468" s="5"/>
      <c r="AE468" s="5"/>
      <c r="AI468" s="14"/>
      <c r="AJ468" s="5"/>
      <c r="AK468" s="5"/>
      <c r="AM468" s="5"/>
      <c r="AP468" s="5"/>
      <c r="AQ468" s="5"/>
      <c r="AR468" s="5"/>
      <c r="AU468" s="5"/>
      <c r="AV468" s="5"/>
      <c r="AX468" s="5"/>
      <c r="AY468" s="5"/>
      <c r="BA468" s="5"/>
      <c r="BF468" s="5"/>
      <c r="BQ468" s="14"/>
    </row>
    <row r="469" spans="1:69" x14ac:dyDescent="0.3">
      <c r="A469" s="8"/>
      <c r="B469" s="8"/>
      <c r="D469" s="4"/>
      <c r="F469" s="4"/>
      <c r="G469" s="4"/>
      <c r="H469" s="18"/>
      <c r="I469" s="18"/>
      <c r="J469" s="83"/>
      <c r="K469" s="8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14"/>
      <c r="AA469" s="5"/>
      <c r="AD469" s="5"/>
      <c r="AE469" s="5"/>
      <c r="AI469" s="14"/>
      <c r="AJ469" s="5"/>
      <c r="AK469" s="5"/>
      <c r="AM469" s="5"/>
      <c r="AP469" s="5"/>
      <c r="AQ469" s="5"/>
      <c r="AR469" s="5"/>
      <c r="AU469" s="5"/>
      <c r="AV469" s="5"/>
      <c r="AX469" s="5"/>
      <c r="AY469" s="5"/>
      <c r="BA469" s="5"/>
      <c r="BF469" s="5"/>
      <c r="BQ469" s="14"/>
    </row>
    <row r="470" spans="1:69" x14ac:dyDescent="0.3">
      <c r="A470" s="8"/>
      <c r="B470" s="8"/>
      <c r="D470" s="4"/>
      <c r="F470" s="4"/>
      <c r="G470" s="4"/>
      <c r="H470" s="18"/>
      <c r="I470" s="18"/>
      <c r="J470" s="83"/>
      <c r="K470" s="8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14"/>
      <c r="AA470" s="5"/>
      <c r="AD470" s="5"/>
      <c r="AE470" s="5"/>
      <c r="AI470" s="14"/>
      <c r="AJ470" s="5"/>
      <c r="AK470" s="5"/>
      <c r="AM470" s="5"/>
      <c r="AP470" s="5"/>
      <c r="AQ470" s="5"/>
      <c r="AR470" s="5"/>
      <c r="AU470" s="5"/>
      <c r="AV470" s="5"/>
      <c r="AX470" s="5"/>
      <c r="AY470" s="5"/>
      <c r="BA470" s="5"/>
      <c r="BF470" s="5"/>
      <c r="BQ470" s="14"/>
    </row>
    <row r="471" spans="1:69" x14ac:dyDescent="0.3">
      <c r="A471" s="8"/>
      <c r="B471" s="8"/>
      <c r="D471" s="4"/>
      <c r="F471" s="4"/>
      <c r="G471" s="4"/>
      <c r="H471" s="18"/>
      <c r="I471" s="18"/>
      <c r="J471" s="83"/>
      <c r="K471" s="8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14"/>
      <c r="AA471" s="5"/>
      <c r="AD471" s="5"/>
      <c r="AE471" s="5"/>
      <c r="AI471" s="14"/>
      <c r="AJ471" s="5"/>
      <c r="AK471" s="5"/>
      <c r="AM471" s="5"/>
      <c r="AP471" s="5"/>
      <c r="AQ471" s="5"/>
      <c r="AR471" s="5"/>
      <c r="AU471" s="5"/>
      <c r="AV471" s="5"/>
      <c r="AX471" s="5"/>
      <c r="AY471" s="5"/>
      <c r="BA471" s="5"/>
      <c r="BF471" s="5"/>
      <c r="BQ471" s="14"/>
    </row>
    <row r="472" spans="1:69" x14ac:dyDescent="0.3">
      <c r="A472" s="8"/>
      <c r="B472" s="8"/>
      <c r="D472" s="4"/>
      <c r="F472" s="4"/>
      <c r="G472" s="4"/>
      <c r="H472" s="18"/>
      <c r="I472" s="18"/>
      <c r="J472" s="83"/>
      <c r="K472" s="8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14"/>
      <c r="AA472" s="5"/>
      <c r="AD472" s="5"/>
      <c r="AE472" s="5"/>
      <c r="AI472" s="14"/>
      <c r="AJ472" s="5"/>
      <c r="AK472" s="5"/>
      <c r="AM472" s="5"/>
      <c r="AP472" s="5"/>
      <c r="AQ472" s="5"/>
      <c r="AR472" s="5"/>
      <c r="AU472" s="5"/>
      <c r="AV472" s="5"/>
      <c r="AX472" s="5"/>
      <c r="AY472" s="5"/>
      <c r="BA472" s="5"/>
      <c r="BF472" s="5"/>
      <c r="BQ472" s="14"/>
    </row>
    <row r="473" spans="1:69" x14ac:dyDescent="0.3">
      <c r="A473" s="8"/>
      <c r="B473" s="8"/>
      <c r="D473" s="4"/>
      <c r="F473" s="4"/>
      <c r="G473" s="4"/>
      <c r="H473" s="18"/>
      <c r="I473" s="18"/>
      <c r="J473" s="83"/>
      <c r="K473" s="8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14"/>
      <c r="AA473" s="5"/>
      <c r="AD473" s="5"/>
      <c r="AE473" s="5"/>
      <c r="AI473" s="14"/>
      <c r="AJ473" s="5"/>
      <c r="AK473" s="5"/>
      <c r="AM473" s="5"/>
      <c r="AP473" s="5"/>
      <c r="AQ473" s="5"/>
      <c r="AR473" s="5"/>
      <c r="AU473" s="5"/>
      <c r="AV473" s="5"/>
      <c r="AX473" s="5"/>
      <c r="AY473" s="5"/>
      <c r="BA473" s="5"/>
      <c r="BF473" s="5"/>
      <c r="BQ473" s="14"/>
    </row>
    <row r="474" spans="1:69" x14ac:dyDescent="0.3">
      <c r="A474" s="8"/>
      <c r="B474" s="8"/>
      <c r="D474" s="4"/>
      <c r="F474" s="4"/>
      <c r="G474" s="4"/>
      <c r="H474" s="18"/>
      <c r="I474" s="18"/>
      <c r="J474" s="83"/>
      <c r="K474" s="8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14"/>
      <c r="AA474" s="5"/>
      <c r="AD474" s="5"/>
      <c r="AE474" s="5"/>
      <c r="AI474" s="14"/>
      <c r="AJ474" s="5"/>
      <c r="AK474" s="5"/>
      <c r="AM474" s="5"/>
      <c r="AP474" s="5"/>
      <c r="AQ474" s="5"/>
      <c r="AR474" s="5"/>
      <c r="AU474" s="5"/>
      <c r="AV474" s="5"/>
      <c r="AX474" s="5"/>
      <c r="AY474" s="5"/>
      <c r="BA474" s="5"/>
      <c r="BF474" s="5"/>
      <c r="BQ474" s="14"/>
    </row>
    <row r="475" spans="1:69" x14ac:dyDescent="0.3">
      <c r="A475" s="8"/>
      <c r="B475" s="8"/>
      <c r="D475" s="4"/>
      <c r="F475" s="4"/>
      <c r="G475" s="4"/>
      <c r="H475" s="18"/>
      <c r="I475" s="18"/>
      <c r="J475" s="83"/>
      <c r="K475" s="8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14"/>
      <c r="AA475" s="5"/>
      <c r="AD475" s="5"/>
      <c r="AE475" s="5"/>
      <c r="AI475" s="14"/>
      <c r="AJ475" s="5"/>
      <c r="AK475" s="5"/>
      <c r="AM475" s="5"/>
      <c r="AP475" s="5"/>
      <c r="AQ475" s="5"/>
      <c r="AR475" s="5"/>
      <c r="AU475" s="5"/>
      <c r="AV475" s="5"/>
      <c r="AX475" s="5"/>
      <c r="AY475" s="5"/>
      <c r="BA475" s="5"/>
      <c r="BF475" s="5"/>
      <c r="BQ475" s="14"/>
    </row>
    <row r="476" spans="1:69" x14ac:dyDescent="0.3">
      <c r="A476" s="8"/>
      <c r="B476" s="8"/>
      <c r="D476" s="4"/>
      <c r="F476" s="4"/>
      <c r="G476" s="4"/>
      <c r="H476" s="18"/>
      <c r="I476" s="18"/>
      <c r="J476" s="83"/>
      <c r="K476" s="8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14"/>
      <c r="AA476" s="5"/>
      <c r="AD476" s="5"/>
      <c r="AE476" s="5"/>
      <c r="AI476" s="14"/>
      <c r="AJ476" s="5"/>
      <c r="AK476" s="5"/>
      <c r="AM476" s="5"/>
      <c r="AP476" s="5"/>
      <c r="AQ476" s="5"/>
      <c r="AR476" s="5"/>
      <c r="AU476" s="5"/>
      <c r="AV476" s="5"/>
      <c r="AX476" s="5"/>
      <c r="AY476" s="5"/>
      <c r="BA476" s="5"/>
      <c r="BF476" s="5"/>
      <c r="BQ476" s="14"/>
    </row>
    <row r="477" spans="1:69" x14ac:dyDescent="0.3">
      <c r="A477" s="8"/>
      <c r="B477" s="8"/>
      <c r="D477" s="4"/>
      <c r="F477" s="4"/>
      <c r="G477" s="4"/>
      <c r="H477" s="18"/>
      <c r="I477" s="18"/>
      <c r="J477" s="83"/>
      <c r="K477" s="8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14"/>
      <c r="AA477" s="5"/>
      <c r="AD477" s="5"/>
      <c r="AE477" s="5"/>
      <c r="AI477" s="14"/>
      <c r="AJ477" s="5"/>
      <c r="AK477" s="5"/>
      <c r="AM477" s="5"/>
      <c r="AP477" s="5"/>
      <c r="AQ477" s="5"/>
      <c r="AR477" s="5"/>
      <c r="AU477" s="5"/>
      <c r="AV477" s="5"/>
      <c r="AX477" s="5"/>
      <c r="AY477" s="5"/>
      <c r="BA477" s="5"/>
      <c r="BF477" s="5"/>
      <c r="BQ477" s="14"/>
    </row>
    <row r="478" spans="1:69" x14ac:dyDescent="0.3">
      <c r="A478" s="8"/>
      <c r="B478" s="8"/>
      <c r="D478" s="4"/>
      <c r="F478" s="4"/>
      <c r="G478" s="4"/>
      <c r="H478" s="18"/>
      <c r="I478" s="18"/>
      <c r="J478" s="83"/>
      <c r="K478" s="8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14"/>
      <c r="AA478" s="5"/>
      <c r="AD478" s="5"/>
      <c r="AE478" s="5"/>
      <c r="AI478" s="14"/>
      <c r="AJ478" s="5"/>
      <c r="AK478" s="5"/>
      <c r="AM478" s="5"/>
      <c r="AP478" s="5"/>
      <c r="AQ478" s="5"/>
      <c r="AR478" s="5"/>
      <c r="AU478" s="5"/>
      <c r="AV478" s="5"/>
      <c r="AX478" s="5"/>
      <c r="AY478" s="5"/>
      <c r="BA478" s="5"/>
      <c r="BF478" s="5"/>
      <c r="BQ478" s="14"/>
    </row>
    <row r="479" spans="1:69" x14ac:dyDescent="0.3">
      <c r="A479" s="8"/>
      <c r="B479" s="8"/>
      <c r="D479" s="4"/>
      <c r="F479" s="4"/>
      <c r="G479" s="4"/>
      <c r="H479" s="18"/>
      <c r="I479" s="18"/>
      <c r="J479" s="83"/>
      <c r="K479" s="8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14"/>
      <c r="AA479" s="5"/>
      <c r="AD479" s="5"/>
      <c r="AE479" s="5"/>
      <c r="AI479" s="14"/>
      <c r="AJ479" s="5"/>
      <c r="AK479" s="5"/>
      <c r="AM479" s="5"/>
      <c r="AP479" s="5"/>
      <c r="AQ479" s="5"/>
      <c r="AR479" s="5"/>
      <c r="AU479" s="5"/>
      <c r="AV479" s="5"/>
      <c r="AX479" s="5"/>
      <c r="AY479" s="5"/>
      <c r="BA479" s="5"/>
      <c r="BF479" s="5"/>
      <c r="BQ479" s="14"/>
    </row>
    <row r="480" spans="1:69" x14ac:dyDescent="0.3">
      <c r="A480" s="8"/>
      <c r="B480" s="8"/>
      <c r="D480" s="4"/>
      <c r="F480" s="4"/>
      <c r="G480" s="4"/>
      <c r="H480" s="18"/>
      <c r="I480" s="18"/>
      <c r="J480" s="83"/>
      <c r="K480" s="8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14"/>
      <c r="AA480" s="5"/>
      <c r="AD480" s="5"/>
      <c r="AE480" s="5"/>
      <c r="AI480" s="14"/>
      <c r="AJ480" s="5"/>
      <c r="AK480" s="5"/>
      <c r="AM480" s="5"/>
      <c r="AP480" s="5"/>
      <c r="AQ480" s="5"/>
      <c r="AR480" s="5"/>
      <c r="AU480" s="5"/>
      <c r="AV480" s="5"/>
      <c r="AX480" s="5"/>
      <c r="AY480" s="5"/>
      <c r="BA480" s="5"/>
      <c r="BF480" s="5"/>
      <c r="BQ480" s="14"/>
    </row>
    <row r="481" spans="1:69" x14ac:dyDescent="0.3">
      <c r="A481" s="8"/>
      <c r="B481" s="8"/>
      <c r="D481" s="4"/>
      <c r="F481" s="4"/>
      <c r="G481" s="4"/>
      <c r="H481" s="18"/>
      <c r="I481" s="18"/>
      <c r="J481" s="83"/>
      <c r="K481" s="8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14"/>
      <c r="AA481" s="5"/>
      <c r="AD481" s="5"/>
      <c r="AE481" s="5"/>
      <c r="AI481" s="14"/>
      <c r="AJ481" s="5"/>
      <c r="AK481" s="5"/>
      <c r="AM481" s="5"/>
      <c r="AP481" s="5"/>
      <c r="AQ481" s="5"/>
      <c r="AR481" s="5"/>
      <c r="AU481" s="5"/>
      <c r="AV481" s="5"/>
      <c r="AX481" s="5"/>
      <c r="AY481" s="5"/>
      <c r="BA481" s="5"/>
      <c r="BF481" s="5"/>
      <c r="BQ481" s="14"/>
    </row>
    <row r="482" spans="1:69" x14ac:dyDescent="0.3">
      <c r="A482" s="8"/>
      <c r="B482" s="8"/>
      <c r="D482" s="4"/>
      <c r="F482" s="4"/>
      <c r="G482" s="4"/>
      <c r="H482" s="18"/>
      <c r="I482" s="18"/>
      <c r="J482" s="83"/>
      <c r="K482" s="8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14"/>
      <c r="AA482" s="5"/>
      <c r="AD482" s="5"/>
      <c r="AE482" s="5"/>
      <c r="AI482" s="14"/>
      <c r="AJ482" s="5"/>
      <c r="AK482" s="5"/>
      <c r="AM482" s="5"/>
      <c r="AP482" s="5"/>
      <c r="AQ482" s="5"/>
      <c r="AR482" s="5"/>
      <c r="AU482" s="5"/>
      <c r="AV482" s="5"/>
      <c r="AX482" s="5"/>
      <c r="AY482" s="5"/>
      <c r="BA482" s="5"/>
      <c r="BF482" s="5"/>
      <c r="BQ482" s="14"/>
    </row>
    <row r="483" spans="1:69" x14ac:dyDescent="0.3">
      <c r="A483" s="8"/>
      <c r="B483" s="8"/>
      <c r="D483" s="4"/>
      <c r="F483" s="4"/>
      <c r="G483" s="4"/>
      <c r="H483" s="18"/>
      <c r="I483" s="18"/>
      <c r="J483" s="83"/>
      <c r="K483" s="8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14"/>
      <c r="AA483" s="5"/>
      <c r="AD483" s="5"/>
      <c r="AE483" s="5"/>
      <c r="AI483" s="14"/>
      <c r="AJ483" s="5"/>
      <c r="AK483" s="5"/>
      <c r="AM483" s="5"/>
      <c r="AP483" s="5"/>
      <c r="AQ483" s="5"/>
      <c r="AR483" s="5"/>
      <c r="AU483" s="5"/>
      <c r="AV483" s="5"/>
      <c r="AX483" s="5"/>
      <c r="AY483" s="5"/>
      <c r="BA483" s="5"/>
      <c r="BF483" s="5"/>
      <c r="BQ483" s="14"/>
    </row>
    <row r="484" spans="1:69" x14ac:dyDescent="0.3">
      <c r="A484" s="8"/>
      <c r="B484" s="8"/>
      <c r="D484" s="4"/>
      <c r="F484" s="4"/>
      <c r="G484" s="4"/>
      <c r="H484" s="18"/>
      <c r="I484" s="18"/>
      <c r="J484" s="83"/>
      <c r="K484" s="8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14"/>
      <c r="AA484" s="5"/>
      <c r="AD484" s="5"/>
      <c r="AE484" s="5"/>
      <c r="AI484" s="14"/>
      <c r="AJ484" s="5"/>
      <c r="AK484" s="5"/>
      <c r="AM484" s="5"/>
      <c r="AP484" s="5"/>
      <c r="AQ484" s="5"/>
      <c r="AR484" s="5"/>
      <c r="AU484" s="5"/>
      <c r="AV484" s="5"/>
      <c r="AX484" s="5"/>
      <c r="AY484" s="5"/>
      <c r="BA484" s="5"/>
      <c r="BF484" s="5"/>
      <c r="BQ484" s="14"/>
    </row>
    <row r="485" spans="1:69" x14ac:dyDescent="0.3">
      <c r="A485" s="8"/>
      <c r="B485" s="8"/>
      <c r="D485" s="4"/>
      <c r="F485" s="4"/>
      <c r="G485" s="4"/>
      <c r="H485" s="18"/>
      <c r="I485" s="18"/>
      <c r="J485" s="83"/>
      <c r="K485" s="8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14"/>
      <c r="AA485" s="5"/>
      <c r="AD485" s="5"/>
      <c r="AE485" s="5"/>
      <c r="AI485" s="14"/>
      <c r="AJ485" s="5"/>
      <c r="AK485" s="5"/>
      <c r="AM485" s="5"/>
      <c r="AP485" s="5"/>
      <c r="AQ485" s="5"/>
      <c r="AR485" s="5"/>
      <c r="AU485" s="5"/>
      <c r="AV485" s="5"/>
      <c r="AX485" s="5"/>
      <c r="AY485" s="5"/>
      <c r="BA485" s="5"/>
      <c r="BF485" s="5"/>
      <c r="BQ485" s="14"/>
    </row>
    <row r="486" spans="1:69" x14ac:dyDescent="0.3">
      <c r="A486" s="8"/>
      <c r="B486" s="8"/>
      <c r="D486" s="4"/>
      <c r="F486" s="4"/>
      <c r="G486" s="4"/>
      <c r="H486" s="18"/>
      <c r="I486" s="18"/>
      <c r="J486" s="83"/>
      <c r="K486" s="8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14"/>
      <c r="AA486" s="5"/>
      <c r="AD486" s="5"/>
      <c r="AE486" s="5"/>
      <c r="AI486" s="14"/>
      <c r="AJ486" s="5"/>
      <c r="AK486" s="5"/>
      <c r="AM486" s="5"/>
      <c r="AP486" s="5"/>
      <c r="AQ486" s="5"/>
      <c r="AR486" s="5"/>
      <c r="AU486" s="5"/>
      <c r="AV486" s="5"/>
      <c r="AX486" s="5"/>
      <c r="AY486" s="5"/>
      <c r="BA486" s="5"/>
      <c r="BF486" s="5"/>
      <c r="BQ486" s="14"/>
    </row>
    <row r="487" spans="1:69" x14ac:dyDescent="0.3">
      <c r="A487" s="8"/>
      <c r="B487" s="8"/>
      <c r="D487" s="4"/>
      <c r="F487" s="4"/>
      <c r="G487" s="4"/>
      <c r="H487" s="18"/>
      <c r="I487" s="18"/>
      <c r="J487" s="83"/>
      <c r="K487" s="8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14"/>
      <c r="AA487" s="5"/>
      <c r="AD487" s="5"/>
      <c r="AE487" s="5"/>
      <c r="AI487" s="14"/>
      <c r="AJ487" s="5"/>
      <c r="AK487" s="5"/>
      <c r="AM487" s="5"/>
      <c r="AP487" s="5"/>
      <c r="AQ487" s="5"/>
      <c r="AR487" s="5"/>
      <c r="AU487" s="5"/>
      <c r="AV487" s="5"/>
      <c r="AX487" s="5"/>
      <c r="AY487" s="5"/>
      <c r="BA487" s="5"/>
      <c r="BF487" s="5"/>
      <c r="BQ487" s="14"/>
    </row>
    <row r="488" spans="1:69" x14ac:dyDescent="0.3">
      <c r="A488" s="8"/>
      <c r="B488" s="8"/>
      <c r="D488" s="4"/>
      <c r="F488" s="4"/>
      <c r="G488" s="4"/>
      <c r="H488" s="18"/>
      <c r="I488" s="18"/>
      <c r="J488" s="83"/>
      <c r="K488" s="8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14"/>
      <c r="AA488" s="5"/>
      <c r="AD488" s="5"/>
      <c r="AE488" s="5"/>
      <c r="AI488" s="14"/>
      <c r="AJ488" s="5"/>
      <c r="AK488" s="5"/>
      <c r="AM488" s="5"/>
      <c r="AP488" s="5"/>
      <c r="AQ488" s="5"/>
      <c r="AR488" s="5"/>
      <c r="AU488" s="5"/>
      <c r="AV488" s="5"/>
      <c r="AX488" s="5"/>
      <c r="AY488" s="5"/>
      <c r="BA488" s="5"/>
      <c r="BF488" s="5"/>
      <c r="BQ488" s="14"/>
    </row>
    <row r="489" spans="1:69" x14ac:dyDescent="0.3">
      <c r="A489" s="8"/>
      <c r="B489" s="8"/>
      <c r="D489" s="4"/>
      <c r="F489" s="4"/>
      <c r="G489" s="4"/>
      <c r="H489" s="18"/>
      <c r="I489" s="18"/>
      <c r="J489" s="83"/>
      <c r="K489" s="8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14"/>
      <c r="AA489" s="5"/>
      <c r="AD489" s="5"/>
      <c r="AE489" s="5"/>
      <c r="AI489" s="14"/>
      <c r="AJ489" s="5"/>
      <c r="AK489" s="5"/>
      <c r="AM489" s="5"/>
      <c r="AP489" s="5"/>
      <c r="AQ489" s="5"/>
      <c r="AR489" s="5"/>
      <c r="AU489" s="5"/>
      <c r="AV489" s="5"/>
      <c r="AX489" s="5"/>
      <c r="AY489" s="5"/>
      <c r="BA489" s="5"/>
      <c r="BF489" s="5"/>
      <c r="BQ489" s="14"/>
    </row>
    <row r="490" spans="1:69" x14ac:dyDescent="0.3">
      <c r="A490" s="8"/>
      <c r="B490" s="8"/>
      <c r="D490" s="4"/>
      <c r="F490" s="4"/>
      <c r="G490" s="4"/>
      <c r="H490" s="18"/>
      <c r="I490" s="18"/>
      <c r="J490" s="83"/>
      <c r="K490" s="8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14"/>
      <c r="AA490" s="5"/>
      <c r="AD490" s="5"/>
      <c r="AE490" s="5"/>
      <c r="AI490" s="14"/>
      <c r="AJ490" s="5"/>
      <c r="AK490" s="5"/>
      <c r="AM490" s="5"/>
      <c r="AP490" s="5"/>
      <c r="AQ490" s="5"/>
      <c r="AR490" s="5"/>
      <c r="AU490" s="5"/>
      <c r="AV490" s="5"/>
      <c r="AX490" s="5"/>
      <c r="AY490" s="5"/>
      <c r="BA490" s="5"/>
      <c r="BF490" s="5"/>
      <c r="BQ490" s="14"/>
    </row>
    <row r="491" spans="1:69" x14ac:dyDescent="0.3">
      <c r="A491" s="8"/>
      <c r="B491" s="8"/>
      <c r="D491" s="4"/>
      <c r="F491" s="4"/>
      <c r="G491" s="4"/>
      <c r="H491" s="18"/>
      <c r="I491" s="18"/>
      <c r="J491" s="83"/>
      <c r="K491" s="8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14"/>
      <c r="AA491" s="5"/>
      <c r="AD491" s="5"/>
      <c r="AE491" s="5"/>
      <c r="AI491" s="14"/>
      <c r="AJ491" s="5"/>
      <c r="AK491" s="5"/>
      <c r="AM491" s="5"/>
      <c r="AP491" s="5"/>
      <c r="AQ491" s="5"/>
      <c r="AR491" s="5"/>
      <c r="AU491" s="5"/>
      <c r="AV491" s="5"/>
      <c r="AX491" s="5"/>
      <c r="AY491" s="5"/>
      <c r="BA491" s="5"/>
      <c r="BF491" s="5"/>
      <c r="BQ491" s="14"/>
    </row>
    <row r="492" spans="1:69" x14ac:dyDescent="0.3">
      <c r="A492" s="8"/>
      <c r="B492" s="8"/>
      <c r="D492" s="4"/>
      <c r="F492" s="4"/>
      <c r="G492" s="4"/>
      <c r="H492" s="18"/>
      <c r="I492" s="18"/>
      <c r="J492" s="83"/>
      <c r="K492" s="8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14"/>
      <c r="AA492" s="5"/>
      <c r="AD492" s="5"/>
      <c r="AE492" s="5"/>
      <c r="AI492" s="14"/>
      <c r="AJ492" s="5"/>
      <c r="AK492" s="5"/>
      <c r="AM492" s="5"/>
      <c r="AP492" s="5"/>
      <c r="AQ492" s="5"/>
      <c r="AR492" s="5"/>
      <c r="AU492" s="5"/>
      <c r="AV492" s="5"/>
      <c r="AX492" s="5"/>
      <c r="AY492" s="5"/>
      <c r="BA492" s="5"/>
      <c r="BF492" s="5"/>
      <c r="BQ492" s="14"/>
    </row>
    <row r="493" spans="1:69" x14ac:dyDescent="0.3">
      <c r="A493" s="8"/>
      <c r="B493" s="8"/>
      <c r="D493" s="4"/>
      <c r="F493" s="4"/>
      <c r="G493" s="4"/>
      <c r="H493" s="18"/>
      <c r="I493" s="18"/>
      <c r="J493" s="83"/>
      <c r="K493" s="8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14"/>
      <c r="AA493" s="5"/>
      <c r="AD493" s="5"/>
      <c r="AE493" s="5"/>
      <c r="AI493" s="14"/>
      <c r="AJ493" s="5"/>
      <c r="AK493" s="5"/>
      <c r="AM493" s="5"/>
      <c r="AP493" s="5"/>
      <c r="AQ493" s="5"/>
      <c r="AR493" s="5"/>
      <c r="AU493" s="5"/>
      <c r="AV493" s="5"/>
      <c r="AX493" s="5"/>
      <c r="AY493" s="5"/>
      <c r="BA493" s="5"/>
      <c r="BF493" s="5"/>
      <c r="BQ493" s="14"/>
    </row>
    <row r="494" spans="1:69" x14ac:dyDescent="0.3">
      <c r="A494" s="8"/>
      <c r="B494" s="8"/>
      <c r="D494" s="4"/>
      <c r="F494" s="4"/>
      <c r="G494" s="4"/>
      <c r="H494" s="18"/>
      <c r="I494" s="18"/>
      <c r="J494" s="83"/>
      <c r="K494" s="8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14"/>
      <c r="AA494" s="5"/>
      <c r="AD494" s="5"/>
      <c r="AE494" s="5"/>
      <c r="AI494" s="14"/>
      <c r="AJ494" s="5"/>
      <c r="AK494" s="5"/>
      <c r="AM494" s="5"/>
      <c r="AP494" s="5"/>
      <c r="AQ494" s="5"/>
      <c r="AR494" s="5"/>
      <c r="AU494" s="5"/>
      <c r="AV494" s="5"/>
      <c r="AX494" s="5"/>
      <c r="AY494" s="5"/>
      <c r="BA494" s="5"/>
      <c r="BF494" s="5"/>
      <c r="BQ494" s="14"/>
    </row>
    <row r="495" spans="1:69" x14ac:dyDescent="0.3">
      <c r="A495" s="8"/>
      <c r="B495" s="8"/>
      <c r="D495" s="4"/>
      <c r="F495" s="4"/>
      <c r="G495" s="4"/>
      <c r="H495" s="18"/>
      <c r="I495" s="18"/>
      <c r="J495" s="83"/>
      <c r="K495" s="8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14"/>
      <c r="AA495" s="5"/>
      <c r="AD495" s="5"/>
      <c r="AE495" s="5"/>
      <c r="AI495" s="14"/>
      <c r="AJ495" s="5"/>
      <c r="AK495" s="5"/>
      <c r="AM495" s="5"/>
      <c r="AP495" s="5"/>
      <c r="AQ495" s="5"/>
      <c r="AR495" s="5"/>
      <c r="AU495" s="5"/>
      <c r="AV495" s="5"/>
      <c r="AX495" s="5"/>
      <c r="AY495" s="5"/>
      <c r="BA495" s="5"/>
      <c r="BF495" s="5"/>
      <c r="BQ495" s="14"/>
    </row>
    <row r="496" spans="1:69" x14ac:dyDescent="0.3">
      <c r="A496" s="8"/>
      <c r="B496" s="8"/>
      <c r="D496" s="4"/>
      <c r="F496" s="4"/>
      <c r="G496" s="4"/>
      <c r="H496" s="18"/>
      <c r="I496" s="18"/>
      <c r="J496" s="83"/>
      <c r="K496" s="8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14"/>
      <c r="AA496" s="5"/>
      <c r="AD496" s="5"/>
      <c r="AE496" s="5"/>
      <c r="AI496" s="14"/>
      <c r="AJ496" s="5"/>
      <c r="AK496" s="5"/>
      <c r="AM496" s="5"/>
      <c r="AP496" s="5"/>
      <c r="AQ496" s="5"/>
      <c r="AR496" s="5"/>
      <c r="AU496" s="5"/>
      <c r="AV496" s="5"/>
      <c r="AX496" s="5"/>
      <c r="AY496" s="5"/>
      <c r="BA496" s="5"/>
      <c r="BF496" s="5"/>
      <c r="BQ496" s="14"/>
    </row>
    <row r="497" spans="1:69" x14ac:dyDescent="0.3">
      <c r="A497" s="8"/>
      <c r="B497" s="8"/>
      <c r="D497" s="4"/>
      <c r="F497" s="4"/>
      <c r="G497" s="4"/>
      <c r="H497" s="18"/>
      <c r="I497" s="18"/>
      <c r="J497" s="83"/>
      <c r="K497" s="8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14"/>
      <c r="AA497" s="5"/>
      <c r="AD497" s="5"/>
      <c r="AE497" s="5"/>
      <c r="AI497" s="14"/>
      <c r="AJ497" s="5"/>
      <c r="AK497" s="5"/>
      <c r="AM497" s="5"/>
      <c r="AP497" s="5"/>
      <c r="AQ497" s="5"/>
      <c r="AR497" s="5"/>
      <c r="AU497" s="5"/>
      <c r="AV497" s="5"/>
      <c r="AX497" s="5"/>
      <c r="AY497" s="5"/>
      <c r="BA497" s="5"/>
      <c r="BF497" s="5"/>
      <c r="BQ497" s="14"/>
    </row>
    <row r="498" spans="1:69" x14ac:dyDescent="0.3">
      <c r="A498" s="8"/>
      <c r="B498" s="8"/>
      <c r="D498" s="4"/>
      <c r="F498" s="4"/>
      <c r="G498" s="4"/>
      <c r="H498" s="18"/>
      <c r="I498" s="18"/>
      <c r="J498" s="83"/>
      <c r="K498" s="8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14"/>
      <c r="AA498" s="5"/>
      <c r="AD498" s="5"/>
      <c r="AE498" s="5"/>
      <c r="AI498" s="14"/>
      <c r="AJ498" s="5"/>
      <c r="AK498" s="5"/>
      <c r="AM498" s="5"/>
      <c r="AP498" s="5"/>
      <c r="AQ498" s="5"/>
      <c r="AR498" s="5"/>
      <c r="AU498" s="5"/>
      <c r="AV498" s="5"/>
      <c r="AX498" s="5"/>
      <c r="AY498" s="5"/>
      <c r="BA498" s="5"/>
      <c r="BF498" s="5"/>
      <c r="BQ498" s="14"/>
    </row>
    <row r="499" spans="1:69" x14ac:dyDescent="0.3">
      <c r="A499" s="8"/>
      <c r="B499" s="8"/>
      <c r="D499" s="4"/>
      <c r="F499" s="4"/>
      <c r="G499" s="4"/>
      <c r="H499" s="18"/>
      <c r="I499" s="18"/>
      <c r="J499" s="83"/>
      <c r="K499" s="8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14"/>
      <c r="AA499" s="5"/>
      <c r="AD499" s="5"/>
      <c r="AE499" s="5"/>
      <c r="AI499" s="14"/>
      <c r="AJ499" s="5"/>
      <c r="AK499" s="5"/>
      <c r="AM499" s="5"/>
      <c r="AP499" s="5"/>
      <c r="AQ499" s="5"/>
      <c r="AR499" s="5"/>
      <c r="AU499" s="5"/>
      <c r="AV499" s="5"/>
      <c r="AX499" s="5"/>
      <c r="AY499" s="5"/>
      <c r="BA499" s="5"/>
      <c r="BF499" s="5"/>
      <c r="BQ499" s="14"/>
    </row>
    <row r="500" spans="1:69" x14ac:dyDescent="0.3">
      <c r="A500" s="8"/>
      <c r="B500" s="8"/>
      <c r="D500" s="4"/>
      <c r="F500" s="4"/>
      <c r="G500" s="4"/>
      <c r="H500" s="18"/>
      <c r="I500" s="18"/>
      <c r="J500" s="83"/>
      <c r="K500" s="8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14"/>
      <c r="AA500" s="5"/>
      <c r="AD500" s="5"/>
      <c r="AE500" s="5"/>
      <c r="AI500" s="14"/>
      <c r="AJ500" s="5"/>
      <c r="AK500" s="5"/>
      <c r="AM500" s="5"/>
      <c r="AP500" s="5"/>
      <c r="AQ500" s="5"/>
      <c r="AR500" s="5"/>
      <c r="AU500" s="5"/>
      <c r="AV500" s="5"/>
      <c r="AX500" s="5"/>
      <c r="AY500" s="5"/>
      <c r="BA500" s="5"/>
      <c r="BF500" s="5"/>
      <c r="BQ500" s="14"/>
    </row>
    <row r="501" spans="1:69" x14ac:dyDescent="0.3">
      <c r="A501" s="8"/>
      <c r="B501" s="8"/>
      <c r="D501" s="4"/>
      <c r="F501" s="4"/>
      <c r="G501" s="4"/>
      <c r="H501" s="18"/>
      <c r="I501" s="18"/>
      <c r="J501" s="83"/>
      <c r="K501" s="8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14"/>
      <c r="AA501" s="5"/>
      <c r="AD501" s="5"/>
      <c r="AE501" s="5"/>
      <c r="AI501" s="14"/>
      <c r="AJ501" s="5"/>
      <c r="AK501" s="5"/>
      <c r="AM501" s="5"/>
      <c r="AP501" s="5"/>
      <c r="AQ501" s="5"/>
      <c r="AR501" s="5"/>
      <c r="AU501" s="5"/>
      <c r="AV501" s="5"/>
      <c r="AX501" s="5"/>
      <c r="AY501" s="5"/>
      <c r="BA501" s="5"/>
      <c r="BF501" s="5"/>
      <c r="BQ501" s="14"/>
    </row>
    <row r="502" spans="1:69" x14ac:dyDescent="0.3">
      <c r="A502" s="8"/>
      <c r="B502" s="8"/>
      <c r="D502" s="4"/>
      <c r="F502" s="4"/>
      <c r="G502" s="4"/>
      <c r="H502" s="18"/>
      <c r="I502" s="18"/>
      <c r="J502" s="83"/>
      <c r="K502" s="8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14"/>
      <c r="AA502" s="5"/>
      <c r="AD502" s="5"/>
      <c r="AE502" s="5"/>
      <c r="AI502" s="14"/>
      <c r="AJ502" s="5"/>
      <c r="AK502" s="5"/>
      <c r="AM502" s="5"/>
      <c r="AP502" s="5"/>
      <c r="AQ502" s="5"/>
      <c r="AR502" s="5"/>
      <c r="AU502" s="5"/>
      <c r="AV502" s="5"/>
      <c r="AX502" s="5"/>
      <c r="AY502" s="5"/>
      <c r="BA502" s="5"/>
      <c r="BF502" s="5"/>
      <c r="BQ502" s="14"/>
    </row>
    <row r="503" spans="1:69" x14ac:dyDescent="0.3">
      <c r="A503" s="8"/>
      <c r="B503" s="8"/>
      <c r="D503" s="4"/>
      <c r="F503" s="4"/>
      <c r="G503" s="4"/>
      <c r="H503" s="18"/>
      <c r="I503" s="18"/>
      <c r="J503" s="83"/>
      <c r="K503" s="8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14"/>
      <c r="AA503" s="5"/>
      <c r="AD503" s="5"/>
      <c r="AE503" s="5"/>
      <c r="AI503" s="14"/>
      <c r="AJ503" s="5"/>
      <c r="AK503" s="5"/>
      <c r="AM503" s="5"/>
      <c r="AP503" s="5"/>
      <c r="AQ503" s="5"/>
      <c r="AR503" s="5"/>
      <c r="AU503" s="5"/>
      <c r="AV503" s="5"/>
      <c r="AX503" s="5"/>
      <c r="AY503" s="5"/>
      <c r="BA503" s="5"/>
      <c r="BF503" s="5"/>
      <c r="BQ503" s="14"/>
    </row>
    <row r="504" spans="1:69" x14ac:dyDescent="0.3">
      <c r="A504" s="8"/>
      <c r="B504" s="8"/>
      <c r="D504" s="4"/>
      <c r="F504" s="4"/>
      <c r="G504" s="4"/>
      <c r="H504" s="18"/>
      <c r="I504" s="18"/>
      <c r="J504" s="83"/>
      <c r="K504" s="8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14"/>
      <c r="AA504" s="5"/>
      <c r="AD504" s="5"/>
      <c r="AE504" s="5"/>
      <c r="AI504" s="14"/>
      <c r="AJ504" s="5"/>
      <c r="AK504" s="5"/>
      <c r="AM504" s="5"/>
      <c r="AP504" s="5"/>
      <c r="AQ504" s="5"/>
      <c r="AR504" s="5"/>
      <c r="AU504" s="5"/>
      <c r="AV504" s="5"/>
      <c r="AX504" s="5"/>
      <c r="AY504" s="5"/>
      <c r="BA504" s="5"/>
      <c r="BF504" s="5"/>
      <c r="BQ504" s="14"/>
    </row>
    <row r="505" spans="1:69" x14ac:dyDescent="0.3">
      <c r="A505" s="8"/>
      <c r="B505" s="8"/>
      <c r="D505" s="4"/>
      <c r="F505" s="4"/>
      <c r="G505" s="4"/>
      <c r="H505" s="18"/>
      <c r="I505" s="18"/>
      <c r="J505" s="83"/>
      <c r="K505" s="8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14"/>
      <c r="AA505" s="5"/>
      <c r="AD505" s="5"/>
      <c r="AE505" s="5"/>
      <c r="AI505" s="14"/>
      <c r="AJ505" s="5"/>
      <c r="AK505" s="5"/>
      <c r="AM505" s="5"/>
      <c r="AP505" s="5"/>
      <c r="AQ505" s="5"/>
      <c r="AR505" s="5"/>
      <c r="AU505" s="5"/>
      <c r="AV505" s="5"/>
      <c r="AX505" s="5"/>
      <c r="AY505" s="5"/>
      <c r="BA505" s="5"/>
      <c r="BF505" s="5"/>
      <c r="BQ505" s="14"/>
    </row>
    <row r="506" spans="1:69" x14ac:dyDescent="0.3">
      <c r="A506" s="8"/>
      <c r="B506" s="8"/>
      <c r="D506" s="4"/>
      <c r="F506" s="4"/>
      <c r="G506" s="4"/>
      <c r="H506" s="18"/>
      <c r="I506" s="18"/>
      <c r="J506" s="83"/>
      <c r="K506" s="8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14"/>
      <c r="AA506" s="5"/>
      <c r="AD506" s="5"/>
      <c r="AE506" s="5"/>
      <c r="AI506" s="14"/>
      <c r="AJ506" s="5"/>
      <c r="AK506" s="5"/>
      <c r="AM506" s="5"/>
      <c r="AP506" s="5"/>
      <c r="AQ506" s="5"/>
      <c r="AR506" s="5"/>
      <c r="AU506" s="5"/>
      <c r="AV506" s="5"/>
      <c r="AX506" s="5"/>
      <c r="AY506" s="5"/>
      <c r="BA506" s="5"/>
      <c r="BF506" s="5"/>
      <c r="BQ506" s="14"/>
    </row>
    <row r="507" spans="1:69" x14ac:dyDescent="0.3">
      <c r="A507" s="8"/>
      <c r="B507" s="8"/>
      <c r="D507" s="4"/>
      <c r="F507" s="4"/>
      <c r="G507" s="4"/>
      <c r="H507" s="18"/>
      <c r="I507" s="18"/>
      <c r="J507" s="83"/>
      <c r="K507" s="8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14"/>
      <c r="AA507" s="5"/>
      <c r="AD507" s="5"/>
      <c r="AE507" s="5"/>
      <c r="AI507" s="14"/>
      <c r="AJ507" s="5"/>
      <c r="AK507" s="5"/>
      <c r="AM507" s="5"/>
      <c r="AP507" s="5"/>
      <c r="AQ507" s="5"/>
      <c r="AR507" s="5"/>
      <c r="AU507" s="5"/>
      <c r="AV507" s="5"/>
      <c r="AX507" s="5"/>
      <c r="AY507" s="5"/>
      <c r="BA507" s="5"/>
      <c r="BF507" s="5"/>
      <c r="BQ507" s="14"/>
    </row>
  </sheetData>
  <mergeCells count="1">
    <mergeCell ref="A1:D1"/>
  </mergeCells>
  <conditionalFormatting sqref="H8:BT48 B8:F48">
    <cfRule type="cellIs" dxfId="4" priority="3" operator="equal">
      <formula>$B$8</formula>
    </cfRule>
  </conditionalFormatting>
  <conditionalFormatting sqref="B2:B6 B8:B1048576">
    <cfRule type="cellIs" dxfId="3" priority="2" operator="equal">
      <formula>$B$9</formula>
    </cfRule>
  </conditionalFormatting>
  <dataValidations count="4">
    <dataValidation type="textLength" operator="equal" allowBlank="1" showInputMessage="1" showErrorMessage="1" sqref="L11" xr:uid="{00000000-0002-0000-0400-000000000000}">
      <formula1>L7</formula1>
    </dataValidation>
    <dataValidation type="textLength" operator="equal" allowBlank="1" showInputMessage="1" showErrorMessage="1" sqref="L12" xr:uid="{00000000-0002-0000-0400-000001000000}">
      <formula1>#REF!</formula1>
    </dataValidation>
    <dataValidation type="textLength" operator="equal" allowBlank="1" showInputMessage="1" showErrorMessage="1" sqref="L13:L507 L8:L10" xr:uid="{00000000-0002-0000-0400-000002000000}">
      <formula1>L3</formula1>
    </dataValidation>
    <dataValidation type="decimal" operator="greaterThanOrEqual" allowBlank="1" showInputMessage="1" showErrorMessage="1" sqref="H49:J507" xr:uid="{00000000-0002-0000-0400-000003000000}">
      <formula1>0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44F1910E-D12C-42ED-A015-D955048A142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400-000004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400-000005000000}">
          <x14:formula1>
            <xm:f>'Listes déroulantes'!$B$5:$B$7</xm:f>
          </x14:formula1>
          <xm:sqref>F8:F507</xm:sqref>
        </x14:dataValidation>
        <x14:dataValidation type="list" allowBlank="1" showInputMessage="1" showErrorMessage="1" xr:uid="{00000000-0002-0000-0400-000006000000}">
          <x14:formula1>
            <xm:f>'Code motif impayé'!$B$2:$B$79</xm:f>
          </x14:formula1>
          <xm:sqref>J8:J48</xm:sqref>
        </x14:dataValidation>
        <x14:dataValidation type="list" allowBlank="1" showInputMessage="1" showErrorMessage="1" xr:uid="{00000000-0002-0000-0400-000007000000}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 tint="-0.499984740745262"/>
  </sheetPr>
  <dimension ref="A1:W190"/>
  <sheetViews>
    <sheetView topLeftCell="C1" zoomScale="85" zoomScaleNormal="85" workbookViewId="0">
      <pane xSplit="5" ySplit="16" topLeftCell="H26" activePane="bottomRight" state="frozen"/>
      <selection activeCell="C1" sqref="C1"/>
      <selection pane="topRight" activeCell="H1" sqref="H1"/>
      <selection pane="bottomLeft" activeCell="C17" sqref="C17"/>
      <selection pane="bottomRight" activeCell="G49" sqref="G49"/>
    </sheetView>
  </sheetViews>
  <sheetFormatPr baseColWidth="10" defaultRowHeight="14.4" x14ac:dyDescent="0.3"/>
  <cols>
    <col min="1" max="1" width="17.88671875" bestFit="1" customWidth="1"/>
    <col min="2" max="2" width="11.6640625" bestFit="1" customWidth="1"/>
    <col min="3" max="6" width="11.6640625" customWidth="1"/>
    <col min="7" max="7" width="24.33203125" bestFit="1" customWidth="1"/>
    <col min="8" max="8" width="24.33203125" customWidth="1"/>
    <col min="9" max="9" width="28.5546875" customWidth="1"/>
    <col min="10" max="10" width="28.109375" bestFit="1" customWidth="1"/>
    <col min="11" max="11" width="22.109375" customWidth="1"/>
    <col min="12" max="12" width="21.88671875" bestFit="1" customWidth="1"/>
    <col min="13" max="13" width="36.6640625" customWidth="1"/>
    <col min="14" max="14" width="27" customWidth="1"/>
    <col min="15" max="15" width="47.44140625" customWidth="1"/>
    <col min="16" max="16" width="23.109375" bestFit="1" customWidth="1"/>
    <col min="17" max="17" width="19.88671875" bestFit="1" customWidth="1"/>
    <col min="18" max="18" width="36" bestFit="1" customWidth="1"/>
    <col min="19" max="19" width="32" bestFit="1" customWidth="1"/>
    <col min="20" max="21" width="28.109375" customWidth="1"/>
    <col min="22" max="22" width="25.109375" bestFit="1" customWidth="1"/>
    <col min="23" max="23" width="16.33203125" bestFit="1" customWidth="1"/>
  </cols>
  <sheetData>
    <row r="1" spans="1:23" x14ac:dyDescent="0.3">
      <c r="H1" t="s">
        <v>663</v>
      </c>
      <c r="I1" t="s">
        <v>663</v>
      </c>
      <c r="J1" t="s">
        <v>663</v>
      </c>
      <c r="K1" t="s">
        <v>663</v>
      </c>
      <c r="L1" t="s">
        <v>663</v>
      </c>
      <c r="M1" t="s">
        <v>663</v>
      </c>
      <c r="N1" t="s">
        <v>663</v>
      </c>
      <c r="O1" t="s">
        <v>663</v>
      </c>
    </row>
    <row r="2" spans="1:23" x14ac:dyDescent="0.3">
      <c r="A2" s="15" t="s">
        <v>266</v>
      </c>
      <c r="B2" s="15" t="s">
        <v>266</v>
      </c>
      <c r="C2" s="15"/>
      <c r="D2" s="15" t="s">
        <v>266</v>
      </c>
      <c r="E2" s="15" t="s">
        <v>266</v>
      </c>
      <c r="F2" s="15" t="s">
        <v>266</v>
      </c>
      <c r="G2" s="15" t="s">
        <v>266</v>
      </c>
      <c r="H2" s="16" t="s">
        <v>265</v>
      </c>
      <c r="I2" s="16" t="s">
        <v>265</v>
      </c>
      <c r="J2" s="16" t="s">
        <v>265</v>
      </c>
      <c r="K2" s="16" t="s">
        <v>265</v>
      </c>
      <c r="L2" s="16" t="s">
        <v>265</v>
      </c>
      <c r="M2" s="16" t="s">
        <v>265</v>
      </c>
      <c r="N2" s="16" t="s">
        <v>265</v>
      </c>
      <c r="O2" s="16" t="s">
        <v>265</v>
      </c>
      <c r="P2" s="16" t="s">
        <v>265</v>
      </c>
      <c r="Q2" s="16" t="s">
        <v>265</v>
      </c>
      <c r="R2" s="16" t="s">
        <v>265</v>
      </c>
      <c r="S2" s="16" t="s">
        <v>265</v>
      </c>
      <c r="T2" s="16" t="s">
        <v>265</v>
      </c>
      <c r="U2" s="16"/>
      <c r="V2" s="15" t="s">
        <v>321</v>
      </c>
      <c r="W2" s="15" t="s">
        <v>321</v>
      </c>
    </row>
    <row r="3" spans="1:23" x14ac:dyDescent="0.3">
      <c r="A3" s="2"/>
      <c r="B3" s="2"/>
      <c r="C3" s="2"/>
      <c r="D3" s="2"/>
      <c r="E3" s="2"/>
      <c r="F3" s="2"/>
      <c r="G3" s="2"/>
      <c r="H3" s="2" t="s">
        <v>375</v>
      </c>
      <c r="I3" s="2" t="s">
        <v>376</v>
      </c>
      <c r="J3" s="2" t="s">
        <v>418</v>
      </c>
      <c r="K3" s="2" t="s">
        <v>603</v>
      </c>
      <c r="L3" s="2" t="s">
        <v>422</v>
      </c>
      <c r="M3" s="2" t="s">
        <v>424</v>
      </c>
      <c r="N3" s="2" t="s">
        <v>427</v>
      </c>
      <c r="O3" s="2" t="s">
        <v>375</v>
      </c>
      <c r="P3" s="2">
        <f t="shared" ref="P3:S3" si="0">LEN(P5)</f>
        <v>10</v>
      </c>
      <c r="Q3" s="2">
        <f t="shared" si="0"/>
        <v>11</v>
      </c>
      <c r="R3" s="2">
        <f t="shared" si="0"/>
        <v>27</v>
      </c>
      <c r="S3" s="2">
        <f t="shared" si="0"/>
        <v>27</v>
      </c>
      <c r="T3" s="2">
        <f t="shared" ref="T3:U3" si="1">LEN(T5)</f>
        <v>8</v>
      </c>
      <c r="U3" s="2">
        <f t="shared" si="1"/>
        <v>1</v>
      </c>
      <c r="V3" s="2"/>
      <c r="W3" s="2"/>
    </row>
    <row r="4" spans="1:23" x14ac:dyDescent="0.3">
      <c r="A4" s="17" t="s">
        <v>128</v>
      </c>
      <c r="B4" s="25" t="s">
        <v>259</v>
      </c>
      <c r="C4" s="25" t="s">
        <v>303</v>
      </c>
      <c r="D4" s="26" t="s">
        <v>301</v>
      </c>
      <c r="E4" s="26" t="s">
        <v>302</v>
      </c>
      <c r="F4" s="26" t="s">
        <v>304</v>
      </c>
      <c r="G4" s="25" t="s">
        <v>262</v>
      </c>
      <c r="H4" s="25" t="s">
        <v>139</v>
      </c>
      <c r="I4" s="25" t="s">
        <v>124</v>
      </c>
      <c r="J4" s="25" t="s">
        <v>263</v>
      </c>
      <c r="K4" s="25" t="s">
        <v>264</v>
      </c>
      <c r="L4" s="25" t="s">
        <v>218</v>
      </c>
      <c r="M4" s="25" t="s">
        <v>423</v>
      </c>
      <c r="N4" s="25" t="s">
        <v>426</v>
      </c>
      <c r="O4" s="25" t="s">
        <v>458</v>
      </c>
      <c r="P4" s="25" t="s">
        <v>313</v>
      </c>
      <c r="Q4" s="25" t="s">
        <v>314</v>
      </c>
      <c r="R4" s="25" t="s">
        <v>315</v>
      </c>
      <c r="S4" s="25" t="s">
        <v>316</v>
      </c>
      <c r="T4" s="25" t="s">
        <v>429</v>
      </c>
      <c r="U4" s="25" t="s">
        <v>662</v>
      </c>
      <c r="V4" s="25" t="s">
        <v>318</v>
      </c>
      <c r="W4" s="25" t="s">
        <v>317</v>
      </c>
    </row>
    <row r="5" spans="1:23" x14ac:dyDescent="0.3">
      <c r="A5" s="2" t="s">
        <v>299</v>
      </c>
      <c r="B5" s="2" t="s">
        <v>511</v>
      </c>
      <c r="C5" s="2" t="s">
        <v>306</v>
      </c>
      <c r="D5" s="2" t="s">
        <v>667</v>
      </c>
      <c r="E5" s="2" t="s">
        <v>665</v>
      </c>
      <c r="F5" s="2" t="s">
        <v>93</v>
      </c>
      <c r="G5" s="2" t="s">
        <v>364</v>
      </c>
      <c r="H5" s="2" t="s">
        <v>372</v>
      </c>
      <c r="I5" s="29" t="s">
        <v>71</v>
      </c>
      <c r="J5" s="29" t="s">
        <v>80</v>
      </c>
      <c r="K5" s="2">
        <v>4319212</v>
      </c>
      <c r="L5" s="2" t="s">
        <v>221</v>
      </c>
      <c r="M5" s="3" t="s">
        <v>84</v>
      </c>
      <c r="N5" s="32" t="s">
        <v>428</v>
      </c>
      <c r="O5" s="32" t="s">
        <v>459</v>
      </c>
      <c r="P5" s="2" t="s">
        <v>247</v>
      </c>
      <c r="Q5" s="2" t="s">
        <v>248</v>
      </c>
      <c r="R5" s="2" t="s">
        <v>249</v>
      </c>
      <c r="S5" s="2" t="s">
        <v>250</v>
      </c>
      <c r="T5" t="s">
        <v>430</v>
      </c>
      <c r="U5" t="s">
        <v>431</v>
      </c>
      <c r="V5" s="2" t="s">
        <v>322</v>
      </c>
      <c r="W5" s="2" t="s">
        <v>319</v>
      </c>
    </row>
    <row r="6" spans="1:23" ht="12.75" customHeight="1" x14ac:dyDescent="0.3">
      <c r="A6" s="2" t="s">
        <v>300</v>
      </c>
      <c r="B6" s="2" t="s">
        <v>261</v>
      </c>
      <c r="C6" s="2" t="s">
        <v>307</v>
      </c>
      <c r="D6" s="2" t="s">
        <v>668</v>
      </c>
      <c r="E6" s="2" t="s">
        <v>666</v>
      </c>
      <c r="F6" s="2" t="s">
        <v>362</v>
      </c>
      <c r="G6" s="2" t="s">
        <v>365</v>
      </c>
      <c r="H6" s="2" t="s">
        <v>372</v>
      </c>
      <c r="I6" s="29" t="s">
        <v>71</v>
      </c>
      <c r="J6" s="29" t="s">
        <v>80</v>
      </c>
      <c r="K6" s="2">
        <v>4319211</v>
      </c>
      <c r="L6" s="2" t="s">
        <v>239</v>
      </c>
      <c r="M6" s="3" t="s">
        <v>84</v>
      </c>
      <c r="N6" s="32" t="s">
        <v>428</v>
      </c>
      <c r="O6" s="32" t="s">
        <v>459</v>
      </c>
      <c r="P6" s="2" t="s">
        <v>247</v>
      </c>
      <c r="Q6" s="2" t="s">
        <v>248</v>
      </c>
      <c r="R6" s="2" t="s">
        <v>249</v>
      </c>
      <c r="S6" s="2" t="s">
        <v>250</v>
      </c>
      <c r="T6" t="s">
        <v>430</v>
      </c>
      <c r="U6" t="s">
        <v>431</v>
      </c>
      <c r="V6" s="2" t="s">
        <v>322</v>
      </c>
      <c r="W6" s="2" t="s">
        <v>320</v>
      </c>
    </row>
    <row r="7" spans="1:23" hidden="1" x14ac:dyDescent="0.3">
      <c r="A7" s="2" t="s">
        <v>308</v>
      </c>
      <c r="B7" s="2" t="s">
        <v>260</v>
      </c>
      <c r="C7" s="2"/>
      <c r="D7" s="2" t="s">
        <v>669</v>
      </c>
      <c r="E7" s="2" t="s">
        <v>77</v>
      </c>
      <c r="F7" s="2" t="s">
        <v>363</v>
      </c>
      <c r="G7" s="2" t="s">
        <v>366</v>
      </c>
      <c r="H7" s="2" t="s">
        <v>373</v>
      </c>
      <c r="I7" s="29" t="s">
        <v>101</v>
      </c>
      <c r="J7" s="29" t="s">
        <v>103</v>
      </c>
      <c r="K7" s="2">
        <v>4319376</v>
      </c>
      <c r="L7" s="2" t="s">
        <v>239</v>
      </c>
      <c r="M7" s="2" t="s">
        <v>104</v>
      </c>
      <c r="N7" s="29" t="s">
        <v>102</v>
      </c>
      <c r="O7" s="29" t="s">
        <v>504</v>
      </c>
      <c r="P7" s="2" t="s">
        <v>251</v>
      </c>
      <c r="Q7" s="2" t="s">
        <v>252</v>
      </c>
      <c r="R7" s="2" t="s">
        <v>253</v>
      </c>
      <c r="S7" s="2" t="s">
        <v>254</v>
      </c>
      <c r="T7" t="s">
        <v>432</v>
      </c>
      <c r="U7" t="s">
        <v>431</v>
      </c>
      <c r="V7" s="2" t="s">
        <v>322</v>
      </c>
      <c r="W7" s="2"/>
    </row>
    <row r="8" spans="1:23" hidden="1" x14ac:dyDescent="0.3">
      <c r="A8" s="2"/>
      <c r="B8" s="2"/>
      <c r="C8" s="2"/>
      <c r="D8" s="2" t="s">
        <v>670</v>
      </c>
      <c r="E8" s="2"/>
      <c r="F8" s="2" t="s">
        <v>73</v>
      </c>
      <c r="G8" s="2" t="s">
        <v>367</v>
      </c>
      <c r="H8" s="2" t="s">
        <v>373</v>
      </c>
      <c r="I8" s="29" t="s">
        <v>101</v>
      </c>
      <c r="J8" s="29" t="s">
        <v>103</v>
      </c>
      <c r="K8" s="2">
        <v>4319380</v>
      </c>
      <c r="L8" s="2" t="s">
        <v>221</v>
      </c>
      <c r="M8" s="2" t="s">
        <v>104</v>
      </c>
      <c r="N8" s="29" t="s">
        <v>102</v>
      </c>
      <c r="O8" s="29" t="s">
        <v>504</v>
      </c>
      <c r="P8" s="2" t="s">
        <v>251</v>
      </c>
      <c r="Q8" s="2" t="s">
        <v>252</v>
      </c>
      <c r="R8" s="2" t="s">
        <v>253</v>
      </c>
      <c r="S8" s="2" t="s">
        <v>254</v>
      </c>
      <c r="T8" t="s">
        <v>432</v>
      </c>
      <c r="U8" t="s">
        <v>431</v>
      </c>
      <c r="V8" s="2" t="s">
        <v>322</v>
      </c>
      <c r="W8" s="2"/>
    </row>
    <row r="9" spans="1:23" hidden="1" x14ac:dyDescent="0.3">
      <c r="A9" s="2"/>
      <c r="B9" s="2"/>
      <c r="C9" s="2"/>
      <c r="D9" s="2" t="s">
        <v>77</v>
      </c>
      <c r="E9" s="2"/>
      <c r="F9" s="2"/>
      <c r="G9" s="2" t="s">
        <v>368</v>
      </c>
      <c r="H9" s="2" t="s">
        <v>372</v>
      </c>
      <c r="I9" s="29" t="s">
        <v>71</v>
      </c>
      <c r="J9" s="29" t="s">
        <v>419</v>
      </c>
      <c r="K9" s="2">
        <v>4319585</v>
      </c>
      <c r="L9" s="2" t="s">
        <v>222</v>
      </c>
      <c r="M9" s="3" t="s">
        <v>84</v>
      </c>
      <c r="N9" s="32" t="s">
        <v>428</v>
      </c>
      <c r="O9" s="32" t="s">
        <v>459</v>
      </c>
      <c r="P9" s="2" t="s">
        <v>247</v>
      </c>
      <c r="Q9" s="2" t="s">
        <v>248</v>
      </c>
      <c r="R9" s="2" t="s">
        <v>249</v>
      </c>
      <c r="S9" s="2" t="s">
        <v>250</v>
      </c>
      <c r="T9" t="s">
        <v>430</v>
      </c>
      <c r="U9" t="s">
        <v>431</v>
      </c>
      <c r="V9" s="2" t="s">
        <v>322</v>
      </c>
      <c r="W9" s="2"/>
    </row>
    <row r="10" spans="1:23" hidden="1" x14ac:dyDescent="0.3">
      <c r="A10" s="2"/>
      <c r="B10" s="2"/>
      <c r="C10" s="2"/>
      <c r="D10" s="2"/>
      <c r="E10" s="2"/>
      <c r="F10" s="2"/>
      <c r="G10" s="2" t="s">
        <v>369</v>
      </c>
      <c r="H10" s="2" t="s">
        <v>373</v>
      </c>
      <c r="I10" s="29" t="s">
        <v>101</v>
      </c>
      <c r="J10" s="29" t="s">
        <v>420</v>
      </c>
      <c r="K10" s="2">
        <v>4319661</v>
      </c>
      <c r="L10" s="2" t="s">
        <v>222</v>
      </c>
      <c r="M10" s="2" t="s">
        <v>104</v>
      </c>
      <c r="N10" s="29" t="s">
        <v>102</v>
      </c>
      <c r="O10" s="29" t="s">
        <v>504</v>
      </c>
      <c r="P10" s="2" t="s">
        <v>251</v>
      </c>
      <c r="Q10" s="2" t="s">
        <v>252</v>
      </c>
      <c r="R10" s="2" t="s">
        <v>253</v>
      </c>
      <c r="S10" s="2" t="s">
        <v>254</v>
      </c>
      <c r="T10" t="s">
        <v>432</v>
      </c>
      <c r="U10" t="s">
        <v>431</v>
      </c>
      <c r="V10" s="2" t="s">
        <v>322</v>
      </c>
      <c r="W10" s="2"/>
    </row>
    <row r="11" spans="1:23" hidden="1" x14ac:dyDescent="0.3">
      <c r="A11" s="2"/>
      <c r="B11" s="2"/>
      <c r="C11" s="2"/>
      <c r="D11" s="2"/>
      <c r="E11" s="2"/>
      <c r="F11" s="2"/>
      <c r="G11" s="2" t="s">
        <v>370</v>
      </c>
      <c r="H11" s="2" t="s">
        <v>374</v>
      </c>
      <c r="I11" s="29" t="s">
        <v>371</v>
      </c>
      <c r="J11" s="29" t="s">
        <v>421</v>
      </c>
      <c r="K11" s="2">
        <v>4319669</v>
      </c>
      <c r="L11" s="2" t="s">
        <v>222</v>
      </c>
      <c r="M11" s="3" t="s">
        <v>425</v>
      </c>
      <c r="N11" s="32" t="s">
        <v>461</v>
      </c>
      <c r="O11" s="32" t="s">
        <v>460</v>
      </c>
      <c r="P11" s="2" t="s">
        <v>255</v>
      </c>
      <c r="Q11" s="2" t="s">
        <v>256</v>
      </c>
      <c r="R11" s="2" t="s">
        <v>257</v>
      </c>
      <c r="S11" s="2" t="s">
        <v>258</v>
      </c>
      <c r="T11" t="s">
        <v>433</v>
      </c>
      <c r="U11" t="s">
        <v>431</v>
      </c>
      <c r="V11" s="2" t="s">
        <v>322</v>
      </c>
      <c r="W11" s="2"/>
    </row>
    <row r="12" spans="1:23" hidden="1" x14ac:dyDescent="0.3">
      <c r="G12" t="s">
        <v>435</v>
      </c>
      <c r="H12" t="s">
        <v>963</v>
      </c>
      <c r="I12" s="91" t="s">
        <v>890</v>
      </c>
      <c r="J12" s="29" t="s">
        <v>885</v>
      </c>
      <c r="K12" s="92">
        <v>4000101</v>
      </c>
      <c r="L12" s="2" t="s">
        <v>222</v>
      </c>
      <c r="M12" t="s">
        <v>968</v>
      </c>
      <c r="N12" s="30" t="s">
        <v>102</v>
      </c>
      <c r="O12" s="33" t="s">
        <v>897</v>
      </c>
      <c r="P12" t="s">
        <v>436</v>
      </c>
      <c r="Q12" t="s">
        <v>434</v>
      </c>
      <c r="R12" t="s">
        <v>437</v>
      </c>
      <c r="S12" t="s">
        <v>254</v>
      </c>
      <c r="T12" t="s">
        <v>438</v>
      </c>
      <c r="U12" t="s">
        <v>431</v>
      </c>
    </row>
    <row r="13" spans="1:23" hidden="1" x14ac:dyDescent="0.3">
      <c r="G13" t="s">
        <v>439</v>
      </c>
      <c r="H13" t="s">
        <v>965</v>
      </c>
      <c r="I13" s="91" t="s">
        <v>891</v>
      </c>
      <c r="J13" s="29" t="s">
        <v>886</v>
      </c>
      <c r="K13" s="92">
        <v>4000102</v>
      </c>
      <c r="L13" s="2" t="s">
        <v>222</v>
      </c>
      <c r="M13" t="s">
        <v>969</v>
      </c>
      <c r="N13" s="30" t="s">
        <v>461</v>
      </c>
      <c r="O13" s="33" t="s">
        <v>504</v>
      </c>
      <c r="P13" t="s">
        <v>440</v>
      </c>
      <c r="Q13" t="s">
        <v>434</v>
      </c>
      <c r="R13" t="s">
        <v>441</v>
      </c>
      <c r="S13" t="s">
        <v>442</v>
      </c>
      <c r="T13" t="s">
        <v>443</v>
      </c>
      <c r="U13" t="s">
        <v>444</v>
      </c>
    </row>
    <row r="14" spans="1:23" hidden="1" x14ac:dyDescent="0.3">
      <c r="G14" t="s">
        <v>445</v>
      </c>
      <c r="H14" t="s">
        <v>964</v>
      </c>
      <c r="I14" s="91" t="s">
        <v>892</v>
      </c>
      <c r="J14" s="29" t="s">
        <v>887</v>
      </c>
      <c r="K14" s="92">
        <v>4000902</v>
      </c>
      <c r="L14" s="2" t="s">
        <v>222</v>
      </c>
      <c r="M14" t="s">
        <v>970</v>
      </c>
      <c r="N14" s="30" t="s">
        <v>895</v>
      </c>
      <c r="O14" s="33" t="s">
        <v>898</v>
      </c>
      <c r="P14" t="s">
        <v>446</v>
      </c>
      <c r="Q14" t="s">
        <v>434</v>
      </c>
      <c r="R14" t="s">
        <v>447</v>
      </c>
      <c r="S14" t="s">
        <v>448</v>
      </c>
      <c r="T14" t="s">
        <v>443</v>
      </c>
      <c r="U14" t="s">
        <v>444</v>
      </c>
    </row>
    <row r="15" spans="1:23" hidden="1" x14ac:dyDescent="0.3">
      <c r="G15" t="s">
        <v>449</v>
      </c>
      <c r="H15" t="s">
        <v>966</v>
      </c>
      <c r="I15" s="91" t="s">
        <v>893</v>
      </c>
      <c r="J15" s="29" t="s">
        <v>888</v>
      </c>
      <c r="K15" s="92">
        <v>4000103</v>
      </c>
      <c r="L15" s="2" t="s">
        <v>222</v>
      </c>
      <c r="M15" t="s">
        <v>971</v>
      </c>
      <c r="N15" s="102" t="s">
        <v>973</v>
      </c>
      <c r="O15" t="s">
        <v>899</v>
      </c>
      <c r="P15" t="s">
        <v>450</v>
      </c>
      <c r="Q15" t="s">
        <v>434</v>
      </c>
      <c r="R15" t="s">
        <v>451</v>
      </c>
      <c r="S15" t="s">
        <v>250</v>
      </c>
      <c r="T15" t="s">
        <v>452</v>
      </c>
      <c r="U15" t="s">
        <v>444</v>
      </c>
    </row>
    <row r="16" spans="1:23" hidden="1" x14ac:dyDescent="0.3">
      <c r="F16" s="99"/>
      <c r="G16" t="s">
        <v>453</v>
      </c>
      <c r="H16" t="s">
        <v>967</v>
      </c>
      <c r="I16" s="91" t="s">
        <v>894</v>
      </c>
      <c r="J16" s="29" t="s">
        <v>889</v>
      </c>
      <c r="K16" s="92">
        <v>4000903</v>
      </c>
      <c r="L16" s="2" t="s">
        <v>222</v>
      </c>
      <c r="M16" t="s">
        <v>972</v>
      </c>
      <c r="N16" s="30" t="s">
        <v>896</v>
      </c>
      <c r="O16" s="33" t="s">
        <v>900</v>
      </c>
      <c r="P16" t="s">
        <v>454</v>
      </c>
      <c r="Q16" t="s">
        <v>434</v>
      </c>
      <c r="R16" t="s">
        <v>455</v>
      </c>
      <c r="S16" t="s">
        <v>456</v>
      </c>
      <c r="T16" t="s">
        <v>452</v>
      </c>
      <c r="U16" t="s">
        <v>444</v>
      </c>
    </row>
    <row r="17" spans="4:23" x14ac:dyDescent="0.3">
      <c r="F17">
        <f>LEN(K17)</f>
        <v>7</v>
      </c>
      <c r="G17" s="99" t="s">
        <v>1021</v>
      </c>
      <c r="H17" s="99" t="s">
        <v>1062</v>
      </c>
      <c r="I17" s="104" t="s">
        <v>1068</v>
      </c>
      <c r="J17" s="30" t="s">
        <v>1052</v>
      </c>
      <c r="K17" s="105">
        <v>4100011</v>
      </c>
      <c r="L17" s="2" t="s">
        <v>221</v>
      </c>
      <c r="M17" s="99" t="s">
        <v>1074</v>
      </c>
      <c r="N17" s="30" t="s">
        <v>1033</v>
      </c>
      <c r="O17" s="99" t="s">
        <v>1086</v>
      </c>
      <c r="P17" s="106" t="s">
        <v>1046</v>
      </c>
      <c r="Q17" s="99" t="s">
        <v>434</v>
      </c>
      <c r="R17" s="99" t="s">
        <v>1092</v>
      </c>
      <c r="S17" s="99" t="s">
        <v>1039</v>
      </c>
      <c r="T17" s="103" t="s">
        <v>1098</v>
      </c>
      <c r="U17" s="99" t="s">
        <v>431</v>
      </c>
      <c r="V17" s="99" t="s">
        <v>1045</v>
      </c>
      <c r="W17" s="2" t="s">
        <v>319</v>
      </c>
    </row>
    <row r="18" spans="4:23" x14ac:dyDescent="0.3">
      <c r="F18" s="99">
        <f t="shared" ref="F18:F28" si="2">LEN(K18)</f>
        <v>7</v>
      </c>
      <c r="G18" s="99" t="s">
        <v>1022</v>
      </c>
      <c r="H18" s="99" t="s">
        <v>1062</v>
      </c>
      <c r="I18" s="104" t="s">
        <v>1068</v>
      </c>
      <c r="J18" s="30" t="s">
        <v>1052</v>
      </c>
      <c r="K18" s="105">
        <v>4100012</v>
      </c>
      <c r="L18" s="2" t="s">
        <v>239</v>
      </c>
      <c r="M18" s="99" t="s">
        <v>1075</v>
      </c>
      <c r="N18" s="30" t="s">
        <v>1033</v>
      </c>
      <c r="O18" s="99" t="s">
        <v>1086</v>
      </c>
      <c r="P18" s="106" t="s">
        <v>1046</v>
      </c>
      <c r="Q18" s="99" t="s">
        <v>434</v>
      </c>
      <c r="R18" s="99" t="s">
        <v>1092</v>
      </c>
      <c r="S18" s="99" t="s">
        <v>1039</v>
      </c>
      <c r="T18" s="103" t="s">
        <v>1098</v>
      </c>
      <c r="U18" s="99" t="s">
        <v>431</v>
      </c>
      <c r="V18" s="99" t="s">
        <v>1045</v>
      </c>
      <c r="W18" s="2" t="s">
        <v>319</v>
      </c>
    </row>
    <row r="19" spans="4:23" x14ac:dyDescent="0.3">
      <c r="D19" s="99"/>
      <c r="F19" s="99">
        <f t="shared" si="2"/>
        <v>7</v>
      </c>
      <c r="G19" s="99" t="s">
        <v>1023</v>
      </c>
      <c r="H19" s="99" t="s">
        <v>1062</v>
      </c>
      <c r="I19" s="104" t="s">
        <v>1068</v>
      </c>
      <c r="J19" s="30" t="s">
        <v>1053</v>
      </c>
      <c r="K19" s="105">
        <v>4100013</v>
      </c>
      <c r="L19" s="2" t="s">
        <v>222</v>
      </c>
      <c r="M19" s="99" t="s">
        <v>1076</v>
      </c>
      <c r="N19" s="30" t="s">
        <v>1033</v>
      </c>
      <c r="O19" s="99" t="s">
        <v>1086</v>
      </c>
      <c r="P19" s="106" t="s">
        <v>1046</v>
      </c>
      <c r="Q19" s="99" t="s">
        <v>434</v>
      </c>
      <c r="R19" s="99" t="s">
        <v>1092</v>
      </c>
      <c r="S19" s="99" t="s">
        <v>1039</v>
      </c>
      <c r="T19" s="103" t="s">
        <v>1098</v>
      </c>
      <c r="U19" s="99" t="s">
        <v>431</v>
      </c>
      <c r="V19" s="99" t="s">
        <v>1045</v>
      </c>
      <c r="W19" s="2" t="s">
        <v>319</v>
      </c>
    </row>
    <row r="20" spans="4:23" x14ac:dyDescent="0.3">
      <c r="D20" s="99"/>
      <c r="F20" s="99">
        <f t="shared" si="2"/>
        <v>7</v>
      </c>
      <c r="G20" s="99" t="s">
        <v>1024</v>
      </c>
      <c r="H20" s="99" t="s">
        <v>1063</v>
      </c>
      <c r="I20" s="104" t="s">
        <v>1069</v>
      </c>
      <c r="J20" s="30" t="s">
        <v>1054</v>
      </c>
      <c r="K20" s="105">
        <v>4100021</v>
      </c>
      <c r="L20" s="2" t="s">
        <v>239</v>
      </c>
      <c r="M20" s="99" t="s">
        <v>1077</v>
      </c>
      <c r="N20" s="30" t="s">
        <v>1034</v>
      </c>
      <c r="O20" s="99" t="s">
        <v>1087</v>
      </c>
      <c r="P20" s="106" t="s">
        <v>1047</v>
      </c>
      <c r="Q20" s="99" t="s">
        <v>434</v>
      </c>
      <c r="R20" s="99" t="s">
        <v>1093</v>
      </c>
      <c r="S20" s="99" t="s">
        <v>1040</v>
      </c>
      <c r="T20" s="103" t="s">
        <v>1099</v>
      </c>
      <c r="U20" s="99" t="s">
        <v>431</v>
      </c>
      <c r="V20" s="99" t="s">
        <v>1045</v>
      </c>
      <c r="W20" s="2" t="s">
        <v>319</v>
      </c>
    </row>
    <row r="21" spans="4:23" x14ac:dyDescent="0.3">
      <c r="D21" s="99"/>
      <c r="F21" s="99">
        <f t="shared" si="2"/>
        <v>7</v>
      </c>
      <c r="G21" s="99" t="s">
        <v>1025</v>
      </c>
      <c r="H21" s="99" t="s">
        <v>1063</v>
      </c>
      <c r="I21" s="104" t="s">
        <v>1069</v>
      </c>
      <c r="J21" s="30" t="s">
        <v>1055</v>
      </c>
      <c r="K21" s="105">
        <v>4100022</v>
      </c>
      <c r="L21" s="2" t="s">
        <v>222</v>
      </c>
      <c r="M21" s="99" t="s">
        <v>1078</v>
      </c>
      <c r="N21" s="30" t="s">
        <v>1034</v>
      </c>
      <c r="O21" s="99" t="s">
        <v>1087</v>
      </c>
      <c r="P21" s="106" t="s">
        <v>1047</v>
      </c>
      <c r="Q21" s="99" t="s">
        <v>434</v>
      </c>
      <c r="R21" s="99" t="s">
        <v>1093</v>
      </c>
      <c r="S21" s="99" t="s">
        <v>1040</v>
      </c>
      <c r="T21" s="103" t="s">
        <v>1099</v>
      </c>
      <c r="U21" s="99" t="s">
        <v>431</v>
      </c>
      <c r="V21" s="99" t="s">
        <v>1045</v>
      </c>
      <c r="W21" s="2" t="s">
        <v>319</v>
      </c>
    </row>
    <row r="22" spans="4:23" x14ac:dyDescent="0.3">
      <c r="E22" s="99">
        <f>LEN(S21)</f>
        <v>27</v>
      </c>
      <c r="F22" s="99">
        <f t="shared" si="2"/>
        <v>7</v>
      </c>
      <c r="G22" s="99" t="s">
        <v>1026</v>
      </c>
      <c r="H22" s="99" t="s">
        <v>1064</v>
      </c>
      <c r="I22" s="104" t="s">
        <v>1070</v>
      </c>
      <c r="J22" s="30" t="s">
        <v>1056</v>
      </c>
      <c r="K22" s="105">
        <v>4100031</v>
      </c>
      <c r="L22" s="2" t="s">
        <v>222</v>
      </c>
      <c r="M22" s="99" t="s">
        <v>1079</v>
      </c>
      <c r="N22" s="30" t="s">
        <v>1035</v>
      </c>
      <c r="O22" s="99" t="s">
        <v>1088</v>
      </c>
      <c r="P22" s="106" t="s">
        <v>1048</v>
      </c>
      <c r="Q22" s="99" t="s">
        <v>434</v>
      </c>
      <c r="R22" s="99" t="s">
        <v>1094</v>
      </c>
      <c r="S22" s="99" t="s">
        <v>1041</v>
      </c>
      <c r="T22" s="103" t="s">
        <v>1100</v>
      </c>
      <c r="U22" s="99" t="s">
        <v>431</v>
      </c>
      <c r="V22" s="99" t="s">
        <v>1045</v>
      </c>
      <c r="W22" s="2" t="s">
        <v>319</v>
      </c>
    </row>
    <row r="23" spans="4:23" x14ac:dyDescent="0.3">
      <c r="E23" s="99">
        <f t="shared" ref="E23" si="3">LEN(S22)</f>
        <v>27</v>
      </c>
      <c r="F23" s="99">
        <f t="shared" si="2"/>
        <v>7</v>
      </c>
      <c r="G23" s="99" t="s">
        <v>1027</v>
      </c>
      <c r="H23" s="99" t="s">
        <v>1065</v>
      </c>
      <c r="I23" s="104" t="s">
        <v>1071</v>
      </c>
      <c r="J23" s="30" t="s">
        <v>1057</v>
      </c>
      <c r="K23" s="105">
        <v>4100041</v>
      </c>
      <c r="L23" s="2" t="s">
        <v>221</v>
      </c>
      <c r="M23" s="99" t="s">
        <v>1080</v>
      </c>
      <c r="N23" s="30" t="s">
        <v>1036</v>
      </c>
      <c r="O23" s="99" t="s">
        <v>1089</v>
      </c>
      <c r="P23" s="106" t="s">
        <v>1049</v>
      </c>
      <c r="Q23" s="99" t="s">
        <v>434</v>
      </c>
      <c r="R23" s="99" t="s">
        <v>1095</v>
      </c>
      <c r="S23" s="99" t="s">
        <v>1042</v>
      </c>
      <c r="T23" s="103" t="s">
        <v>1101</v>
      </c>
      <c r="U23" s="99" t="s">
        <v>431</v>
      </c>
      <c r="V23" s="99" t="s">
        <v>1045</v>
      </c>
      <c r="W23" s="2" t="s">
        <v>319</v>
      </c>
    </row>
    <row r="24" spans="4:23" x14ac:dyDescent="0.3">
      <c r="E24" s="99"/>
      <c r="F24" s="99">
        <f t="shared" si="2"/>
        <v>7</v>
      </c>
      <c r="G24" s="99" t="s">
        <v>1028</v>
      </c>
      <c r="H24" s="99" t="s">
        <v>1065</v>
      </c>
      <c r="I24" s="104" t="s">
        <v>1071</v>
      </c>
      <c r="J24" s="30" t="s">
        <v>1057</v>
      </c>
      <c r="K24" s="105">
        <v>4100042</v>
      </c>
      <c r="L24" s="2" t="s">
        <v>239</v>
      </c>
      <c r="M24" s="99" t="s">
        <v>1081</v>
      </c>
      <c r="N24" s="30" t="s">
        <v>1036</v>
      </c>
      <c r="O24" s="99" t="s">
        <v>1089</v>
      </c>
      <c r="P24" s="106" t="s">
        <v>1049</v>
      </c>
      <c r="Q24" s="99" t="s">
        <v>434</v>
      </c>
      <c r="R24" s="99" t="s">
        <v>1095</v>
      </c>
      <c r="S24" s="99" t="s">
        <v>1042</v>
      </c>
      <c r="T24" s="103" t="s">
        <v>1101</v>
      </c>
      <c r="U24" s="99" t="s">
        <v>431</v>
      </c>
      <c r="V24" s="99" t="s">
        <v>1045</v>
      </c>
      <c r="W24" s="2" t="s">
        <v>319</v>
      </c>
    </row>
    <row r="25" spans="4:23" x14ac:dyDescent="0.3">
      <c r="E25" s="99"/>
      <c r="F25" s="99">
        <f t="shared" si="2"/>
        <v>7</v>
      </c>
      <c r="G25" s="99" t="s">
        <v>1029</v>
      </c>
      <c r="H25" s="99" t="s">
        <v>1065</v>
      </c>
      <c r="I25" s="104" t="s">
        <v>1071</v>
      </c>
      <c r="J25" s="30" t="s">
        <v>1058</v>
      </c>
      <c r="K25" s="105">
        <v>4100043</v>
      </c>
      <c r="L25" s="2" t="s">
        <v>222</v>
      </c>
      <c r="M25" s="99" t="s">
        <v>1082</v>
      </c>
      <c r="N25" s="30" t="s">
        <v>1036</v>
      </c>
      <c r="O25" s="99" t="s">
        <v>1089</v>
      </c>
      <c r="P25" s="106" t="s">
        <v>1049</v>
      </c>
      <c r="Q25" s="99" t="s">
        <v>434</v>
      </c>
      <c r="R25" s="99" t="s">
        <v>1095</v>
      </c>
      <c r="S25" s="99" t="s">
        <v>1042</v>
      </c>
      <c r="T25" s="103" t="s">
        <v>1101</v>
      </c>
      <c r="U25" s="99" t="s">
        <v>431</v>
      </c>
      <c r="V25" s="99" t="s">
        <v>1045</v>
      </c>
      <c r="W25" s="2" t="s">
        <v>319</v>
      </c>
    </row>
    <row r="26" spans="4:23" x14ac:dyDescent="0.3">
      <c r="E26" s="99"/>
      <c r="F26" s="99">
        <f t="shared" si="2"/>
        <v>7</v>
      </c>
      <c r="G26" s="99" t="s">
        <v>1030</v>
      </c>
      <c r="H26" s="99" t="s">
        <v>1066</v>
      </c>
      <c r="I26" s="104" t="s">
        <v>1072</v>
      </c>
      <c r="J26" s="30" t="s">
        <v>1059</v>
      </c>
      <c r="K26" s="105">
        <v>4100051</v>
      </c>
      <c r="L26" s="2" t="s">
        <v>239</v>
      </c>
      <c r="M26" s="99" t="s">
        <v>1083</v>
      </c>
      <c r="N26" s="30" t="s">
        <v>1037</v>
      </c>
      <c r="O26" s="99" t="s">
        <v>1090</v>
      </c>
      <c r="P26" s="106" t="s">
        <v>1050</v>
      </c>
      <c r="Q26" s="99" t="s">
        <v>434</v>
      </c>
      <c r="R26" s="99" t="s">
        <v>1096</v>
      </c>
      <c r="S26" s="99" t="s">
        <v>1043</v>
      </c>
      <c r="T26" s="103" t="s">
        <v>1102</v>
      </c>
      <c r="U26" s="99" t="s">
        <v>431</v>
      </c>
      <c r="V26" s="99" t="s">
        <v>1045</v>
      </c>
      <c r="W26" s="2" t="s">
        <v>319</v>
      </c>
    </row>
    <row r="27" spans="4:23" x14ac:dyDescent="0.3">
      <c r="E27" s="99"/>
      <c r="F27" s="99">
        <f t="shared" si="2"/>
        <v>7</v>
      </c>
      <c r="G27" s="99" t="s">
        <v>1031</v>
      </c>
      <c r="H27" s="99" t="s">
        <v>1066</v>
      </c>
      <c r="I27" s="104" t="s">
        <v>1072</v>
      </c>
      <c r="J27" s="30" t="s">
        <v>1060</v>
      </c>
      <c r="K27" s="105">
        <v>4100052</v>
      </c>
      <c r="L27" s="2" t="s">
        <v>222</v>
      </c>
      <c r="M27" s="99" t="s">
        <v>1084</v>
      </c>
      <c r="N27" s="30" t="s">
        <v>1037</v>
      </c>
      <c r="O27" s="99" t="s">
        <v>1090</v>
      </c>
      <c r="P27" s="106" t="s">
        <v>1050</v>
      </c>
      <c r="Q27" s="99" t="s">
        <v>434</v>
      </c>
      <c r="R27" s="99" t="s">
        <v>1096</v>
      </c>
      <c r="S27" s="99" t="s">
        <v>1043</v>
      </c>
      <c r="T27" s="103" t="s">
        <v>1102</v>
      </c>
      <c r="U27" s="99" t="s">
        <v>431</v>
      </c>
      <c r="V27" s="99" t="s">
        <v>1045</v>
      </c>
      <c r="W27" s="2" t="s">
        <v>319</v>
      </c>
    </row>
    <row r="28" spans="4:23" x14ac:dyDescent="0.3">
      <c r="E28" s="99"/>
      <c r="F28" s="99">
        <f t="shared" si="2"/>
        <v>7</v>
      </c>
      <c r="G28" s="99" t="s">
        <v>1032</v>
      </c>
      <c r="H28" s="99" t="s">
        <v>1067</v>
      </c>
      <c r="I28" s="104" t="s">
        <v>1073</v>
      </c>
      <c r="J28" s="30" t="s">
        <v>1061</v>
      </c>
      <c r="K28" s="105">
        <v>4100062</v>
      </c>
      <c r="L28" s="2" t="s">
        <v>222</v>
      </c>
      <c r="M28" s="99" t="s">
        <v>1085</v>
      </c>
      <c r="N28" s="30" t="s">
        <v>1038</v>
      </c>
      <c r="O28" s="99" t="s">
        <v>1091</v>
      </c>
      <c r="P28" s="106" t="s">
        <v>1051</v>
      </c>
      <c r="Q28" s="99" t="s">
        <v>434</v>
      </c>
      <c r="R28" s="99" t="s">
        <v>1097</v>
      </c>
      <c r="S28" s="99" t="s">
        <v>1044</v>
      </c>
      <c r="T28" s="103" t="s">
        <v>1103</v>
      </c>
      <c r="U28" s="99" t="s">
        <v>431</v>
      </c>
      <c r="V28" s="99" t="s">
        <v>1045</v>
      </c>
      <c r="W28" s="2" t="s">
        <v>319</v>
      </c>
    </row>
    <row r="29" spans="4:23" x14ac:dyDescent="0.3">
      <c r="E29" s="99"/>
      <c r="F29" s="99"/>
      <c r="G29" s="99" t="s">
        <v>1160</v>
      </c>
      <c r="H29" s="99" t="s">
        <v>1172</v>
      </c>
      <c r="I29" s="104" t="s">
        <v>1178</v>
      </c>
      <c r="J29" s="30" t="s">
        <v>1184</v>
      </c>
      <c r="K29" s="105">
        <v>4100071</v>
      </c>
      <c r="L29" s="2" t="s">
        <v>221</v>
      </c>
      <c r="M29" s="99" t="s">
        <v>1194</v>
      </c>
      <c r="N29" s="30" t="s">
        <v>1204</v>
      </c>
      <c r="O29" s="99" t="s">
        <v>1203</v>
      </c>
      <c r="P29" s="33" t="s">
        <v>1221</v>
      </c>
      <c r="Q29" s="99" t="s">
        <v>434</v>
      </c>
      <c r="R29" s="99" t="s">
        <v>1216</v>
      </c>
      <c r="S29" s="99" t="s">
        <v>1233</v>
      </c>
      <c r="T29" s="103" t="s">
        <v>1227</v>
      </c>
      <c r="U29" s="99" t="s">
        <v>431</v>
      </c>
      <c r="V29" s="99" t="s">
        <v>1045</v>
      </c>
      <c r="W29" s="2" t="s">
        <v>319</v>
      </c>
    </row>
    <row r="30" spans="4:23" x14ac:dyDescent="0.3">
      <c r="E30" s="99"/>
      <c r="G30" s="99" t="s">
        <v>1161</v>
      </c>
      <c r="H30" s="99" t="s">
        <v>1172</v>
      </c>
      <c r="I30" s="104" t="s">
        <v>1178</v>
      </c>
      <c r="J30" s="30" t="s">
        <v>1184</v>
      </c>
      <c r="K30" s="105">
        <v>4100072</v>
      </c>
      <c r="L30" s="2" t="s">
        <v>239</v>
      </c>
      <c r="M30" s="99" t="s">
        <v>1195</v>
      </c>
      <c r="N30" s="30" t="s">
        <v>1204</v>
      </c>
      <c r="O30" s="99" t="s">
        <v>1203</v>
      </c>
      <c r="P30" s="33" t="s">
        <v>1221</v>
      </c>
      <c r="Q30" s="99" t="s">
        <v>434</v>
      </c>
      <c r="R30" s="99" t="s">
        <v>1216</v>
      </c>
      <c r="S30" s="99" t="s">
        <v>1233</v>
      </c>
      <c r="T30" s="103" t="s">
        <v>1227</v>
      </c>
      <c r="U30" s="99" t="s">
        <v>431</v>
      </c>
      <c r="V30" s="99" t="s">
        <v>1045</v>
      </c>
      <c r="W30" s="2" t="s">
        <v>319</v>
      </c>
    </row>
    <row r="31" spans="4:23" x14ac:dyDescent="0.3">
      <c r="E31" s="99"/>
      <c r="G31" s="99" t="s">
        <v>1162</v>
      </c>
      <c r="H31" s="99" t="s">
        <v>1172</v>
      </c>
      <c r="I31" s="104" t="s">
        <v>1178</v>
      </c>
      <c r="J31" s="30" t="s">
        <v>1185</v>
      </c>
      <c r="K31" s="105">
        <v>4100073</v>
      </c>
      <c r="L31" s="2" t="s">
        <v>222</v>
      </c>
      <c r="M31" s="99" t="s">
        <v>1196</v>
      </c>
      <c r="N31" s="30" t="s">
        <v>1204</v>
      </c>
      <c r="O31" s="99" t="s">
        <v>1203</v>
      </c>
      <c r="P31" s="33" t="s">
        <v>1221</v>
      </c>
      <c r="Q31" s="99" t="s">
        <v>434</v>
      </c>
      <c r="R31" s="99" t="s">
        <v>1216</v>
      </c>
      <c r="S31" s="99" t="s">
        <v>1233</v>
      </c>
      <c r="T31" s="103" t="s">
        <v>1227</v>
      </c>
      <c r="U31" s="99" t="s">
        <v>431</v>
      </c>
      <c r="V31" s="99" t="s">
        <v>1045</v>
      </c>
      <c r="W31" s="2" t="s">
        <v>319</v>
      </c>
    </row>
    <row r="32" spans="4:23" x14ac:dyDescent="0.3">
      <c r="E32" s="99"/>
      <c r="G32" s="99" t="s">
        <v>1163</v>
      </c>
      <c r="H32" s="99" t="s">
        <v>1173</v>
      </c>
      <c r="I32" s="104" t="s">
        <v>1179</v>
      </c>
      <c r="J32" s="30" t="s">
        <v>1186</v>
      </c>
      <c r="K32" s="105">
        <v>4100081</v>
      </c>
      <c r="L32" s="2" t="s">
        <v>239</v>
      </c>
      <c r="M32" s="99" t="s">
        <v>1197</v>
      </c>
      <c r="N32" s="30" t="s">
        <v>1205</v>
      </c>
      <c r="O32" s="99" t="s">
        <v>1214</v>
      </c>
      <c r="P32" s="33" t="s">
        <v>1222</v>
      </c>
      <c r="Q32" s="99" t="s">
        <v>434</v>
      </c>
      <c r="R32" s="99" t="s">
        <v>1215</v>
      </c>
      <c r="S32" s="99" t="s">
        <v>1234</v>
      </c>
      <c r="T32" s="103" t="s">
        <v>1228</v>
      </c>
      <c r="U32" s="99" t="s">
        <v>431</v>
      </c>
      <c r="V32" s="99" t="s">
        <v>1045</v>
      </c>
      <c r="W32" s="2" t="s">
        <v>319</v>
      </c>
    </row>
    <row r="33" spans="5:23" x14ac:dyDescent="0.3">
      <c r="E33" s="99"/>
      <c r="G33" s="99" t="s">
        <v>1164</v>
      </c>
      <c r="H33" s="99" t="s">
        <v>1173</v>
      </c>
      <c r="I33" s="104" t="s">
        <v>1179</v>
      </c>
      <c r="J33" s="30" t="s">
        <v>1187</v>
      </c>
      <c r="K33" s="105">
        <v>4100082</v>
      </c>
      <c r="L33" s="2" t="s">
        <v>222</v>
      </c>
      <c r="M33" s="99" t="s">
        <v>1198</v>
      </c>
      <c r="N33" s="30" t="s">
        <v>1205</v>
      </c>
      <c r="O33" s="99" t="s">
        <v>1214</v>
      </c>
      <c r="P33" s="33" t="s">
        <v>1222</v>
      </c>
      <c r="Q33" s="99" t="s">
        <v>434</v>
      </c>
      <c r="R33" s="99" t="s">
        <v>1215</v>
      </c>
      <c r="S33" s="99" t="s">
        <v>1234</v>
      </c>
      <c r="T33" s="103" t="s">
        <v>1228</v>
      </c>
      <c r="U33" s="99" t="s">
        <v>431</v>
      </c>
      <c r="V33" s="99" t="s">
        <v>1045</v>
      </c>
      <c r="W33" s="2" t="s">
        <v>319</v>
      </c>
    </row>
    <row r="34" spans="5:23" x14ac:dyDescent="0.3">
      <c r="E34" s="99"/>
      <c r="G34" s="99" t="s">
        <v>1165</v>
      </c>
      <c r="H34" s="99" t="s">
        <v>1174</v>
      </c>
      <c r="I34" s="104" t="s">
        <v>1180</v>
      </c>
      <c r="J34" s="30" t="s">
        <v>1188</v>
      </c>
      <c r="K34" s="105">
        <v>4100083</v>
      </c>
      <c r="L34" s="2" t="s">
        <v>222</v>
      </c>
      <c r="M34" s="99" t="s">
        <v>1199</v>
      </c>
      <c r="N34" s="30" t="s">
        <v>1206</v>
      </c>
      <c r="O34" s="99" t="s">
        <v>1213</v>
      </c>
      <c r="P34" s="33" t="s">
        <v>1223</v>
      </c>
      <c r="Q34" s="99" t="s">
        <v>434</v>
      </c>
      <c r="R34" s="99" t="s">
        <v>1217</v>
      </c>
      <c r="S34" s="99" t="s">
        <v>1235</v>
      </c>
      <c r="T34" s="103" t="s">
        <v>1229</v>
      </c>
      <c r="U34" s="99" t="s">
        <v>431</v>
      </c>
      <c r="V34" s="99" t="s">
        <v>1045</v>
      </c>
      <c r="W34" s="2" t="s">
        <v>319</v>
      </c>
    </row>
    <row r="35" spans="5:23" x14ac:dyDescent="0.3">
      <c r="E35" s="99"/>
      <c r="G35" s="99" t="s">
        <v>1166</v>
      </c>
      <c r="H35" s="99" t="s">
        <v>1175</v>
      </c>
      <c r="I35" s="104" t="s">
        <v>1181</v>
      </c>
      <c r="J35" s="30" t="s">
        <v>1189</v>
      </c>
      <c r="K35" s="105">
        <v>4101101</v>
      </c>
      <c r="L35" s="2" t="s">
        <v>221</v>
      </c>
      <c r="M35" s="99" t="s">
        <v>1200</v>
      </c>
      <c r="N35" s="30" t="s">
        <v>1207</v>
      </c>
      <c r="O35" s="99" t="s">
        <v>1212</v>
      </c>
      <c r="P35" s="33" t="s">
        <v>1224</v>
      </c>
      <c r="Q35" s="99" t="s">
        <v>434</v>
      </c>
      <c r="R35" s="99" t="s">
        <v>1218</v>
      </c>
      <c r="S35" s="99" t="s">
        <v>1236</v>
      </c>
      <c r="T35" s="103" t="s">
        <v>1230</v>
      </c>
      <c r="U35" s="99" t="s">
        <v>431</v>
      </c>
      <c r="V35" s="99" t="s">
        <v>1045</v>
      </c>
      <c r="W35" s="2" t="s">
        <v>319</v>
      </c>
    </row>
    <row r="36" spans="5:23" x14ac:dyDescent="0.3">
      <c r="E36" s="99"/>
      <c r="G36" s="99" t="s">
        <v>1167</v>
      </c>
      <c r="H36" s="99" t="s">
        <v>1175</v>
      </c>
      <c r="I36" s="104" t="s">
        <v>1181</v>
      </c>
      <c r="J36" s="30" t="s">
        <v>1189</v>
      </c>
      <c r="K36" s="105">
        <v>4101102</v>
      </c>
      <c r="L36" s="2" t="s">
        <v>239</v>
      </c>
      <c r="M36" s="99" t="s">
        <v>1201</v>
      </c>
      <c r="N36" s="30" t="s">
        <v>1207</v>
      </c>
      <c r="O36" s="99" t="s">
        <v>1212</v>
      </c>
      <c r="P36" s="33" t="s">
        <v>1224</v>
      </c>
      <c r="Q36" s="99" t="s">
        <v>434</v>
      </c>
      <c r="R36" s="99" t="s">
        <v>1218</v>
      </c>
      <c r="S36" s="99" t="s">
        <v>1236</v>
      </c>
      <c r="T36" s="103" t="s">
        <v>1230</v>
      </c>
      <c r="U36" s="99" t="s">
        <v>431</v>
      </c>
      <c r="V36" s="99" t="s">
        <v>1045</v>
      </c>
      <c r="W36" s="2" t="s">
        <v>319</v>
      </c>
    </row>
    <row r="37" spans="5:23" x14ac:dyDescent="0.3">
      <c r="E37" s="99"/>
      <c r="G37" s="99" t="s">
        <v>1171</v>
      </c>
      <c r="H37" s="99" t="s">
        <v>1175</v>
      </c>
      <c r="I37" s="104" t="s">
        <v>1181</v>
      </c>
      <c r="J37" s="30" t="s">
        <v>1190</v>
      </c>
      <c r="K37" s="105">
        <v>4101103</v>
      </c>
      <c r="L37" s="2" t="s">
        <v>222</v>
      </c>
      <c r="M37" s="99" t="s">
        <v>1202</v>
      </c>
      <c r="N37" s="30" t="s">
        <v>1207</v>
      </c>
      <c r="O37" s="99" t="s">
        <v>1212</v>
      </c>
      <c r="P37" s="33" t="s">
        <v>1224</v>
      </c>
      <c r="Q37" s="99" t="s">
        <v>434</v>
      </c>
      <c r="R37" s="99" t="s">
        <v>1218</v>
      </c>
      <c r="S37" s="99" t="s">
        <v>1236</v>
      </c>
      <c r="T37" s="103" t="s">
        <v>1230</v>
      </c>
      <c r="U37" s="99" t="s">
        <v>431</v>
      </c>
      <c r="V37" s="99" t="s">
        <v>1045</v>
      </c>
      <c r="W37" s="2" t="s">
        <v>319</v>
      </c>
    </row>
    <row r="38" spans="5:23" x14ac:dyDescent="0.3">
      <c r="E38" s="99"/>
      <c r="G38" s="99" t="s">
        <v>1169</v>
      </c>
      <c r="H38" s="99" t="s">
        <v>1176</v>
      </c>
      <c r="I38" s="104" t="s">
        <v>1182</v>
      </c>
      <c r="J38" s="30" t="s">
        <v>1191</v>
      </c>
      <c r="K38" s="105">
        <v>4101111</v>
      </c>
      <c r="L38" s="2" t="s">
        <v>239</v>
      </c>
      <c r="M38" s="99" t="s">
        <v>1246</v>
      </c>
      <c r="N38" s="30" t="s">
        <v>1208</v>
      </c>
      <c r="O38" s="99" t="s">
        <v>1211</v>
      </c>
      <c r="P38" s="33" t="s">
        <v>1225</v>
      </c>
      <c r="Q38" s="99" t="s">
        <v>434</v>
      </c>
      <c r="R38" s="99" t="s">
        <v>1219</v>
      </c>
      <c r="S38" s="99" t="s">
        <v>1237</v>
      </c>
      <c r="T38" s="103" t="s">
        <v>1231</v>
      </c>
      <c r="U38" s="99" t="s">
        <v>431</v>
      </c>
      <c r="V38" s="99" t="s">
        <v>1045</v>
      </c>
      <c r="W38" s="2" t="s">
        <v>319</v>
      </c>
    </row>
    <row r="39" spans="5:23" x14ac:dyDescent="0.3">
      <c r="E39" s="99"/>
      <c r="G39" s="99" t="s">
        <v>1170</v>
      </c>
      <c r="H39" s="99" t="s">
        <v>1176</v>
      </c>
      <c r="I39" s="104" t="s">
        <v>1182</v>
      </c>
      <c r="J39" s="30" t="s">
        <v>1192</v>
      </c>
      <c r="K39" s="105">
        <v>4101112</v>
      </c>
      <c r="L39" s="2" t="s">
        <v>222</v>
      </c>
      <c r="M39" s="99" t="s">
        <v>1245</v>
      </c>
      <c r="N39" s="30" t="s">
        <v>1208</v>
      </c>
      <c r="O39" s="99" t="s">
        <v>1211</v>
      </c>
      <c r="P39" s="33" t="s">
        <v>1225</v>
      </c>
      <c r="Q39" s="99" t="s">
        <v>434</v>
      </c>
      <c r="R39" s="99" t="s">
        <v>1219</v>
      </c>
      <c r="S39" s="99" t="s">
        <v>1237</v>
      </c>
      <c r="T39" s="103" t="s">
        <v>1231</v>
      </c>
      <c r="U39" s="99" t="s">
        <v>431</v>
      </c>
      <c r="V39" s="99" t="s">
        <v>1045</v>
      </c>
      <c r="W39" s="2" t="s">
        <v>319</v>
      </c>
    </row>
    <row r="40" spans="5:23" x14ac:dyDescent="0.3">
      <c r="E40" s="99"/>
      <c r="G40" s="99" t="s">
        <v>1168</v>
      </c>
      <c r="H40" s="99" t="s">
        <v>1177</v>
      </c>
      <c r="I40" s="104" t="s">
        <v>1183</v>
      </c>
      <c r="J40" s="30" t="s">
        <v>1193</v>
      </c>
      <c r="K40" s="105">
        <v>4101121</v>
      </c>
      <c r="L40" s="2" t="s">
        <v>222</v>
      </c>
      <c r="M40" s="99" t="s">
        <v>1317</v>
      </c>
      <c r="N40" s="30" t="s">
        <v>1209</v>
      </c>
      <c r="O40" s="99" t="s">
        <v>1210</v>
      </c>
      <c r="P40" s="33" t="s">
        <v>1226</v>
      </c>
      <c r="Q40" s="99" t="s">
        <v>434</v>
      </c>
      <c r="R40" s="99" t="s">
        <v>1220</v>
      </c>
      <c r="S40" s="99" t="s">
        <v>1238</v>
      </c>
      <c r="T40" s="103" t="s">
        <v>1232</v>
      </c>
      <c r="U40" s="99" t="s">
        <v>431</v>
      </c>
      <c r="V40" s="99" t="s">
        <v>1045</v>
      </c>
      <c r="W40" s="2" t="s">
        <v>319</v>
      </c>
    </row>
    <row r="41" spans="5:23" x14ac:dyDescent="0.3">
      <c r="E41" s="99"/>
      <c r="G41" s="99" t="s">
        <v>1249</v>
      </c>
      <c r="H41" s="99" t="s">
        <v>1260</v>
      </c>
      <c r="I41" s="104" t="s">
        <v>1267</v>
      </c>
      <c r="J41" s="30" t="s">
        <v>1273</v>
      </c>
      <c r="K41" s="128">
        <v>4101131</v>
      </c>
      <c r="L41" s="2" t="s">
        <v>221</v>
      </c>
      <c r="M41" s="99" t="s">
        <v>1318</v>
      </c>
      <c r="N41" s="127" t="s">
        <v>1209</v>
      </c>
      <c r="O41" s="1" t="s">
        <v>1292</v>
      </c>
      <c r="P41" s="5" t="s">
        <v>1293</v>
      </c>
      <c r="Q41" s="99" t="s">
        <v>434</v>
      </c>
      <c r="R41" s="1" t="s">
        <v>1299</v>
      </c>
      <c r="S41" s="1" t="s">
        <v>1305</v>
      </c>
      <c r="T41" s="103" t="s">
        <v>1311</v>
      </c>
      <c r="U41" s="99" t="s">
        <v>431</v>
      </c>
      <c r="V41" s="99" t="s">
        <v>1045</v>
      </c>
      <c r="W41" s="2" t="s">
        <v>319</v>
      </c>
    </row>
    <row r="42" spans="5:23" x14ac:dyDescent="0.3">
      <c r="F42" s="99"/>
      <c r="G42" s="99" t="s">
        <v>1250</v>
      </c>
      <c r="H42" s="99" t="s">
        <v>1260</v>
      </c>
      <c r="I42" s="104" t="s">
        <v>1267</v>
      </c>
      <c r="J42" s="30" t="s">
        <v>1273</v>
      </c>
      <c r="K42" s="128">
        <v>4101132</v>
      </c>
      <c r="L42" s="2" t="s">
        <v>239</v>
      </c>
      <c r="M42" s="99" t="s">
        <v>1319</v>
      </c>
      <c r="N42" s="127" t="s">
        <v>1209</v>
      </c>
      <c r="O42" s="1" t="s">
        <v>1292</v>
      </c>
      <c r="P42" s="5" t="s">
        <v>1293</v>
      </c>
      <c r="Q42" s="99" t="s">
        <v>434</v>
      </c>
      <c r="R42" s="1" t="s">
        <v>1299</v>
      </c>
      <c r="S42" s="1" t="s">
        <v>1305</v>
      </c>
      <c r="T42" s="103" t="s">
        <v>1311</v>
      </c>
      <c r="U42" s="99" t="s">
        <v>431</v>
      </c>
      <c r="V42" s="99" t="s">
        <v>1045</v>
      </c>
      <c r="W42" s="2" t="s">
        <v>319</v>
      </c>
    </row>
    <row r="43" spans="5:23" x14ac:dyDescent="0.3">
      <c r="F43" s="99"/>
      <c r="G43" s="99" t="s">
        <v>1251</v>
      </c>
      <c r="H43" s="99" t="s">
        <v>1260</v>
      </c>
      <c r="I43" s="104" t="s">
        <v>1267</v>
      </c>
      <c r="J43" s="30" t="s">
        <v>1274</v>
      </c>
      <c r="K43" s="128">
        <v>4101133</v>
      </c>
      <c r="L43" s="2" t="s">
        <v>222</v>
      </c>
      <c r="M43" s="99" t="s">
        <v>1320</v>
      </c>
      <c r="N43" s="127" t="s">
        <v>1209</v>
      </c>
      <c r="O43" s="1" t="s">
        <v>1292</v>
      </c>
      <c r="P43" s="5" t="s">
        <v>1293</v>
      </c>
      <c r="Q43" s="99" t="s">
        <v>434</v>
      </c>
      <c r="R43" s="1" t="s">
        <v>1299</v>
      </c>
      <c r="S43" s="1" t="s">
        <v>1305</v>
      </c>
      <c r="T43" s="103" t="s">
        <v>1311</v>
      </c>
      <c r="U43" s="99" t="s">
        <v>431</v>
      </c>
      <c r="V43" s="99" t="s">
        <v>1045</v>
      </c>
      <c r="W43" s="2" t="s">
        <v>319</v>
      </c>
    </row>
    <row r="44" spans="5:23" x14ac:dyDescent="0.3">
      <c r="F44" s="99"/>
      <c r="G44" s="99" t="s">
        <v>1252</v>
      </c>
      <c r="H44" s="99" t="s">
        <v>1261</v>
      </c>
      <c r="I44" s="104" t="s">
        <v>1268</v>
      </c>
      <c r="J44" s="30" t="s">
        <v>1275</v>
      </c>
      <c r="K44" s="128">
        <v>4101141</v>
      </c>
      <c r="L44" s="2" t="s">
        <v>239</v>
      </c>
      <c r="M44" s="99" t="s">
        <v>1321</v>
      </c>
      <c r="N44" s="127" t="s">
        <v>1282</v>
      </c>
      <c r="O44" s="99" t="s">
        <v>1291</v>
      </c>
      <c r="P44" s="5" t="s">
        <v>1294</v>
      </c>
      <c r="Q44" s="99" t="s">
        <v>434</v>
      </c>
      <c r="R44" s="1" t="s">
        <v>1300</v>
      </c>
      <c r="S44" s="1" t="s">
        <v>1306</v>
      </c>
      <c r="T44" s="103" t="s">
        <v>1312</v>
      </c>
      <c r="U44" s="99" t="s">
        <v>431</v>
      </c>
      <c r="V44" s="99" t="s">
        <v>1045</v>
      </c>
      <c r="W44" s="2" t="s">
        <v>319</v>
      </c>
    </row>
    <row r="45" spans="5:23" x14ac:dyDescent="0.3">
      <c r="F45" s="99"/>
      <c r="G45" s="99" t="s">
        <v>1253</v>
      </c>
      <c r="H45" s="99" t="s">
        <v>1261</v>
      </c>
      <c r="I45" s="104" t="s">
        <v>1268</v>
      </c>
      <c r="J45" s="30" t="s">
        <v>1276</v>
      </c>
      <c r="K45" s="128">
        <v>4101142</v>
      </c>
      <c r="L45" s="2" t="s">
        <v>222</v>
      </c>
      <c r="M45" s="99" t="s">
        <v>1322</v>
      </c>
      <c r="N45" s="127" t="s">
        <v>1282</v>
      </c>
      <c r="O45" s="99" t="s">
        <v>1291</v>
      </c>
      <c r="P45" s="5" t="s">
        <v>1294</v>
      </c>
      <c r="Q45" s="99" t="s">
        <v>434</v>
      </c>
      <c r="R45" s="1" t="s">
        <v>1300</v>
      </c>
      <c r="S45" s="1" t="s">
        <v>1306</v>
      </c>
      <c r="T45" s="103" t="s">
        <v>1312</v>
      </c>
      <c r="U45" s="99" t="s">
        <v>431</v>
      </c>
      <c r="V45" s="99" t="s">
        <v>1045</v>
      </c>
      <c r="W45" s="2" t="s">
        <v>319</v>
      </c>
    </row>
    <row r="46" spans="5:23" x14ac:dyDescent="0.3">
      <c r="F46" s="99"/>
      <c r="G46" s="99" t="s">
        <v>1264</v>
      </c>
      <c r="H46" s="99" t="s">
        <v>1262</v>
      </c>
      <c r="I46" s="104" t="s">
        <v>1269</v>
      </c>
      <c r="J46" s="30" t="s">
        <v>1277</v>
      </c>
      <c r="K46" s="128">
        <v>4101151</v>
      </c>
      <c r="L46" s="2" t="s">
        <v>222</v>
      </c>
      <c r="M46" s="99" t="s">
        <v>1323</v>
      </c>
      <c r="N46" s="127" t="s">
        <v>1283</v>
      </c>
      <c r="O46" s="99" t="s">
        <v>1290</v>
      </c>
      <c r="P46" s="5" t="s">
        <v>1295</v>
      </c>
      <c r="Q46" s="99" t="s">
        <v>434</v>
      </c>
      <c r="R46" s="1" t="s">
        <v>1301</v>
      </c>
      <c r="S46" s="1" t="s">
        <v>1307</v>
      </c>
      <c r="T46" s="103" t="s">
        <v>1313</v>
      </c>
      <c r="U46" s="99" t="s">
        <v>431</v>
      </c>
      <c r="V46" s="99" t="s">
        <v>1045</v>
      </c>
      <c r="W46" s="2" t="s">
        <v>319</v>
      </c>
    </row>
    <row r="47" spans="5:23" x14ac:dyDescent="0.3">
      <c r="F47" s="99"/>
      <c r="G47" s="99" t="s">
        <v>1255</v>
      </c>
      <c r="H47" s="99" t="s">
        <v>1263</v>
      </c>
      <c r="I47" s="104" t="s">
        <v>1270</v>
      </c>
      <c r="J47" s="30" t="s">
        <v>1278</v>
      </c>
      <c r="K47" s="128">
        <v>4101161</v>
      </c>
      <c r="L47" s="2" t="s">
        <v>221</v>
      </c>
      <c r="M47" s="99" t="s">
        <v>1324</v>
      </c>
      <c r="N47" s="127" t="s">
        <v>1284</v>
      </c>
      <c r="O47" s="99" t="s">
        <v>1289</v>
      </c>
      <c r="P47" s="5" t="s">
        <v>1296</v>
      </c>
      <c r="Q47" s="99" t="s">
        <v>434</v>
      </c>
      <c r="R47" s="1" t="s">
        <v>1302</v>
      </c>
      <c r="S47" s="1" t="s">
        <v>1308</v>
      </c>
      <c r="T47" s="103" t="s">
        <v>1314</v>
      </c>
      <c r="U47" s="99" t="s">
        <v>431</v>
      </c>
      <c r="V47" s="99" t="s">
        <v>1045</v>
      </c>
      <c r="W47" s="2" t="s">
        <v>319</v>
      </c>
    </row>
    <row r="48" spans="5:23" x14ac:dyDescent="0.3">
      <c r="F48" s="99"/>
      <c r="G48" s="99" t="s">
        <v>1256</v>
      </c>
      <c r="H48" s="99" t="s">
        <v>1263</v>
      </c>
      <c r="I48" s="104" t="s">
        <v>1270</v>
      </c>
      <c r="J48" s="30" t="s">
        <v>1278</v>
      </c>
      <c r="K48" s="128">
        <v>4101162</v>
      </c>
      <c r="L48" s="2" t="s">
        <v>239</v>
      </c>
      <c r="M48" s="99" t="s">
        <v>1325</v>
      </c>
      <c r="N48" s="127" t="s">
        <v>1284</v>
      </c>
      <c r="O48" s="99" t="s">
        <v>1289</v>
      </c>
      <c r="P48" s="5" t="s">
        <v>1296</v>
      </c>
      <c r="Q48" s="99" t="s">
        <v>434</v>
      </c>
      <c r="R48" s="1" t="s">
        <v>1302</v>
      </c>
      <c r="S48" s="1" t="s">
        <v>1308</v>
      </c>
      <c r="T48" s="103" t="s">
        <v>1314</v>
      </c>
      <c r="U48" s="99" t="s">
        <v>431</v>
      </c>
      <c r="V48" s="99" t="s">
        <v>1045</v>
      </c>
      <c r="W48" s="2" t="s">
        <v>319</v>
      </c>
    </row>
    <row r="49" spans="6:23" x14ac:dyDescent="0.3">
      <c r="F49" s="99"/>
      <c r="G49" s="99" t="s">
        <v>1254</v>
      </c>
      <c r="H49" s="99" t="s">
        <v>1263</v>
      </c>
      <c r="I49" s="104" t="s">
        <v>1270</v>
      </c>
      <c r="J49" s="30" t="s">
        <v>1334</v>
      </c>
      <c r="K49" s="128">
        <v>4101163</v>
      </c>
      <c r="L49" s="2" t="s">
        <v>222</v>
      </c>
      <c r="M49" s="99" t="s">
        <v>1326</v>
      </c>
      <c r="N49" s="127" t="s">
        <v>1284</v>
      </c>
      <c r="O49" s="99" t="s">
        <v>1289</v>
      </c>
      <c r="P49" s="5" t="s">
        <v>1296</v>
      </c>
      <c r="Q49" s="99" t="s">
        <v>434</v>
      </c>
      <c r="R49" s="1" t="s">
        <v>1302</v>
      </c>
      <c r="S49" s="1" t="s">
        <v>1308</v>
      </c>
      <c r="T49" s="103" t="s">
        <v>1314</v>
      </c>
      <c r="U49" s="99" t="s">
        <v>431</v>
      </c>
      <c r="V49" s="99" t="s">
        <v>1045</v>
      </c>
      <c r="W49" s="2" t="s">
        <v>319</v>
      </c>
    </row>
    <row r="50" spans="6:23" x14ac:dyDescent="0.3">
      <c r="F50" s="99"/>
      <c r="G50" s="99" t="s">
        <v>1257</v>
      </c>
      <c r="H50" s="99" t="s">
        <v>1265</v>
      </c>
      <c r="I50" s="104" t="s">
        <v>1271</v>
      </c>
      <c r="J50" s="30" t="s">
        <v>1279</v>
      </c>
      <c r="K50" s="128">
        <v>4101171</v>
      </c>
      <c r="L50" s="2" t="s">
        <v>239</v>
      </c>
      <c r="M50" s="99" t="s">
        <v>1327</v>
      </c>
      <c r="N50" s="127" t="s">
        <v>1285</v>
      </c>
      <c r="O50" s="99" t="s">
        <v>1288</v>
      </c>
      <c r="P50" s="5" t="s">
        <v>1297</v>
      </c>
      <c r="Q50" s="99" t="s">
        <v>434</v>
      </c>
      <c r="R50" s="1" t="s">
        <v>1303</v>
      </c>
      <c r="S50" s="1" t="s">
        <v>1309</v>
      </c>
      <c r="T50" s="103" t="s">
        <v>1315</v>
      </c>
      <c r="U50" s="99" t="s">
        <v>431</v>
      </c>
      <c r="V50" s="99" t="s">
        <v>1045</v>
      </c>
      <c r="W50" s="2" t="s">
        <v>319</v>
      </c>
    </row>
    <row r="51" spans="6:23" x14ac:dyDescent="0.3">
      <c r="F51" s="99"/>
      <c r="G51" s="99" t="s">
        <v>1258</v>
      </c>
      <c r="H51" s="99" t="s">
        <v>1265</v>
      </c>
      <c r="I51" s="104" t="s">
        <v>1271</v>
      </c>
      <c r="J51" s="30" t="s">
        <v>1280</v>
      </c>
      <c r="K51" s="128">
        <v>4101172</v>
      </c>
      <c r="L51" s="2" t="s">
        <v>222</v>
      </c>
      <c r="M51" s="99" t="s">
        <v>1328</v>
      </c>
      <c r="N51" s="127" t="s">
        <v>1285</v>
      </c>
      <c r="O51" s="99" t="s">
        <v>1288</v>
      </c>
      <c r="P51" s="5" t="s">
        <v>1297</v>
      </c>
      <c r="Q51" s="99" t="s">
        <v>434</v>
      </c>
      <c r="R51" s="1" t="s">
        <v>1303</v>
      </c>
      <c r="S51" s="1" t="s">
        <v>1309</v>
      </c>
      <c r="T51" s="103" t="s">
        <v>1315</v>
      </c>
      <c r="U51" s="99" t="s">
        <v>431</v>
      </c>
      <c r="V51" s="99" t="s">
        <v>1045</v>
      </c>
      <c r="W51" s="2" t="s">
        <v>319</v>
      </c>
    </row>
    <row r="52" spans="6:23" x14ac:dyDescent="0.3">
      <c r="F52" s="99"/>
      <c r="G52" s="99" t="s">
        <v>1259</v>
      </c>
      <c r="H52" s="99" t="s">
        <v>1266</v>
      </c>
      <c r="I52" s="104" t="s">
        <v>1272</v>
      </c>
      <c r="J52" s="30" t="s">
        <v>1281</v>
      </c>
      <c r="K52" s="128">
        <v>4101181</v>
      </c>
      <c r="L52" s="2" t="s">
        <v>222</v>
      </c>
      <c r="M52" s="99" t="s">
        <v>1329</v>
      </c>
      <c r="N52" s="127" t="s">
        <v>1286</v>
      </c>
      <c r="O52" s="99" t="s">
        <v>1287</v>
      </c>
      <c r="P52" s="5" t="s">
        <v>1298</v>
      </c>
      <c r="Q52" s="99" t="s">
        <v>434</v>
      </c>
      <c r="R52" s="1" t="s">
        <v>1304</v>
      </c>
      <c r="S52" s="1" t="s">
        <v>1310</v>
      </c>
      <c r="T52" s="103" t="s">
        <v>1316</v>
      </c>
      <c r="U52" s="99" t="s">
        <v>431</v>
      </c>
      <c r="V52" s="99" t="s">
        <v>1045</v>
      </c>
      <c r="W52" s="2" t="s">
        <v>319</v>
      </c>
    </row>
    <row r="53" spans="6:23" x14ac:dyDescent="0.3">
      <c r="G53" t="s">
        <v>312</v>
      </c>
    </row>
    <row r="54" spans="6:23" x14ac:dyDescent="0.3">
      <c r="G54" t="s">
        <v>312</v>
      </c>
    </row>
    <row r="55" spans="6:23" x14ac:dyDescent="0.3">
      <c r="G55" t="s">
        <v>312</v>
      </c>
    </row>
    <row r="56" spans="6:23" x14ac:dyDescent="0.3">
      <c r="G56" t="s">
        <v>312</v>
      </c>
    </row>
    <row r="57" spans="6:23" x14ac:dyDescent="0.3">
      <c r="G57" t="s">
        <v>312</v>
      </c>
    </row>
    <row r="58" spans="6:23" x14ac:dyDescent="0.3">
      <c r="G58" t="s">
        <v>312</v>
      </c>
    </row>
    <row r="59" spans="6:23" x14ac:dyDescent="0.3">
      <c r="G59" t="s">
        <v>312</v>
      </c>
    </row>
    <row r="60" spans="6:23" x14ac:dyDescent="0.3">
      <c r="G60" t="s">
        <v>312</v>
      </c>
    </row>
    <row r="61" spans="6:23" x14ac:dyDescent="0.3">
      <c r="G61" t="s">
        <v>312</v>
      </c>
    </row>
    <row r="62" spans="6:23" x14ac:dyDescent="0.3">
      <c r="G62" t="s">
        <v>312</v>
      </c>
    </row>
    <row r="63" spans="6:23" x14ac:dyDescent="0.3">
      <c r="G63" t="s">
        <v>312</v>
      </c>
    </row>
    <row r="64" spans="6:23" x14ac:dyDescent="0.3">
      <c r="G64" t="s">
        <v>312</v>
      </c>
    </row>
    <row r="65" spans="7:7" x14ac:dyDescent="0.3">
      <c r="G65" t="s">
        <v>312</v>
      </c>
    </row>
    <row r="66" spans="7:7" x14ac:dyDescent="0.3">
      <c r="G66" t="s">
        <v>312</v>
      </c>
    </row>
    <row r="67" spans="7:7" x14ac:dyDescent="0.3">
      <c r="G67" t="s">
        <v>312</v>
      </c>
    </row>
    <row r="68" spans="7:7" x14ac:dyDescent="0.3">
      <c r="G68" t="s">
        <v>312</v>
      </c>
    </row>
    <row r="69" spans="7:7" x14ac:dyDescent="0.3">
      <c r="G69" t="s">
        <v>312</v>
      </c>
    </row>
    <row r="70" spans="7:7" x14ac:dyDescent="0.3">
      <c r="G70" t="s">
        <v>312</v>
      </c>
    </row>
    <row r="71" spans="7:7" x14ac:dyDescent="0.3">
      <c r="G71" t="s">
        <v>312</v>
      </c>
    </row>
    <row r="72" spans="7:7" x14ac:dyDescent="0.3">
      <c r="G72" t="s">
        <v>312</v>
      </c>
    </row>
    <row r="73" spans="7:7" x14ac:dyDescent="0.3">
      <c r="G73" t="s">
        <v>312</v>
      </c>
    </row>
    <row r="74" spans="7:7" x14ac:dyDescent="0.3">
      <c r="G74" t="s">
        <v>312</v>
      </c>
    </row>
    <row r="75" spans="7:7" x14ac:dyDescent="0.3">
      <c r="G75" t="s">
        <v>312</v>
      </c>
    </row>
    <row r="76" spans="7:7" x14ac:dyDescent="0.3">
      <c r="G76" t="s">
        <v>312</v>
      </c>
    </row>
    <row r="77" spans="7:7" x14ac:dyDescent="0.3">
      <c r="G77" t="s">
        <v>312</v>
      </c>
    </row>
    <row r="78" spans="7:7" x14ac:dyDescent="0.3">
      <c r="G78" t="s">
        <v>312</v>
      </c>
    </row>
    <row r="79" spans="7:7" x14ac:dyDescent="0.3">
      <c r="G79" t="s">
        <v>312</v>
      </c>
    </row>
    <row r="80" spans="7:7" x14ac:dyDescent="0.3">
      <c r="G80" t="s">
        <v>312</v>
      </c>
    </row>
    <row r="81" spans="7:7" x14ac:dyDescent="0.3">
      <c r="G81" t="s">
        <v>312</v>
      </c>
    </row>
    <row r="82" spans="7:7" x14ac:dyDescent="0.3">
      <c r="G82" t="s">
        <v>312</v>
      </c>
    </row>
    <row r="83" spans="7:7" x14ac:dyDescent="0.3">
      <c r="G83" t="s">
        <v>312</v>
      </c>
    </row>
    <row r="84" spans="7:7" x14ac:dyDescent="0.3">
      <c r="G84" t="s">
        <v>312</v>
      </c>
    </row>
    <row r="85" spans="7:7" x14ac:dyDescent="0.3">
      <c r="G85" t="s">
        <v>312</v>
      </c>
    </row>
    <row r="86" spans="7:7" x14ac:dyDescent="0.3">
      <c r="G86" t="s">
        <v>312</v>
      </c>
    </row>
    <row r="87" spans="7:7" x14ac:dyDescent="0.3">
      <c r="G87" t="s">
        <v>312</v>
      </c>
    </row>
    <row r="88" spans="7:7" x14ac:dyDescent="0.3">
      <c r="G88" t="s">
        <v>312</v>
      </c>
    </row>
    <row r="89" spans="7:7" x14ac:dyDescent="0.3">
      <c r="G89" t="s">
        <v>312</v>
      </c>
    </row>
    <row r="90" spans="7:7" x14ac:dyDescent="0.3">
      <c r="G90" t="s">
        <v>312</v>
      </c>
    </row>
    <row r="91" spans="7:7" x14ac:dyDescent="0.3">
      <c r="G91" t="s">
        <v>312</v>
      </c>
    </row>
    <row r="92" spans="7:7" x14ac:dyDescent="0.3">
      <c r="G92" t="s">
        <v>312</v>
      </c>
    </row>
    <row r="93" spans="7:7" x14ac:dyDescent="0.3">
      <c r="G93" t="s">
        <v>312</v>
      </c>
    </row>
    <row r="94" spans="7:7" x14ac:dyDescent="0.3">
      <c r="G94" t="s">
        <v>312</v>
      </c>
    </row>
    <row r="95" spans="7:7" x14ac:dyDescent="0.3">
      <c r="G95" t="s">
        <v>312</v>
      </c>
    </row>
    <row r="96" spans="7:7" x14ac:dyDescent="0.3">
      <c r="G96" t="s">
        <v>312</v>
      </c>
    </row>
    <row r="97" spans="7:7" x14ac:dyDescent="0.3">
      <c r="G97" t="s">
        <v>312</v>
      </c>
    </row>
    <row r="98" spans="7:7" x14ac:dyDescent="0.3">
      <c r="G98" t="s">
        <v>312</v>
      </c>
    </row>
    <row r="99" spans="7:7" x14ac:dyDescent="0.3">
      <c r="G99" t="s">
        <v>312</v>
      </c>
    </row>
    <row r="100" spans="7:7" x14ac:dyDescent="0.3">
      <c r="G100" t="s">
        <v>312</v>
      </c>
    </row>
    <row r="101" spans="7:7" x14ac:dyDescent="0.3">
      <c r="G101" t="s">
        <v>312</v>
      </c>
    </row>
    <row r="102" spans="7:7" x14ac:dyDescent="0.3">
      <c r="G102" t="s">
        <v>312</v>
      </c>
    </row>
    <row r="103" spans="7:7" x14ac:dyDescent="0.3">
      <c r="G103" t="s">
        <v>312</v>
      </c>
    </row>
    <row r="104" spans="7:7" x14ac:dyDescent="0.3">
      <c r="G104" t="s">
        <v>312</v>
      </c>
    </row>
    <row r="105" spans="7:7" x14ac:dyDescent="0.3">
      <c r="G105" t="s">
        <v>312</v>
      </c>
    </row>
    <row r="106" spans="7:7" x14ac:dyDescent="0.3">
      <c r="G106" t="s">
        <v>312</v>
      </c>
    </row>
    <row r="107" spans="7:7" x14ac:dyDescent="0.3">
      <c r="G107" t="s">
        <v>312</v>
      </c>
    </row>
    <row r="108" spans="7:7" x14ac:dyDescent="0.3">
      <c r="G108" t="s">
        <v>312</v>
      </c>
    </row>
    <row r="109" spans="7:7" x14ac:dyDescent="0.3">
      <c r="G109" t="s">
        <v>312</v>
      </c>
    </row>
    <row r="110" spans="7:7" x14ac:dyDescent="0.3">
      <c r="G110" t="s">
        <v>312</v>
      </c>
    </row>
    <row r="111" spans="7:7" x14ac:dyDescent="0.3">
      <c r="G111" t="s">
        <v>312</v>
      </c>
    </row>
    <row r="112" spans="7:7" x14ac:dyDescent="0.3">
      <c r="G112" t="s">
        <v>312</v>
      </c>
    </row>
    <row r="113" spans="7:7" x14ac:dyDescent="0.3">
      <c r="G113" t="s">
        <v>312</v>
      </c>
    </row>
    <row r="114" spans="7:7" x14ac:dyDescent="0.3">
      <c r="G114" t="s">
        <v>312</v>
      </c>
    </row>
    <row r="115" spans="7:7" x14ac:dyDescent="0.3">
      <c r="G115" t="s">
        <v>312</v>
      </c>
    </row>
    <row r="116" spans="7:7" x14ac:dyDescent="0.3">
      <c r="G116" t="s">
        <v>312</v>
      </c>
    </row>
    <row r="117" spans="7:7" x14ac:dyDescent="0.3">
      <c r="G117" t="s">
        <v>312</v>
      </c>
    </row>
    <row r="118" spans="7:7" x14ac:dyDescent="0.3">
      <c r="G118" t="s">
        <v>312</v>
      </c>
    </row>
    <row r="119" spans="7:7" x14ac:dyDescent="0.3">
      <c r="G119" t="s">
        <v>312</v>
      </c>
    </row>
    <row r="120" spans="7:7" x14ac:dyDescent="0.3">
      <c r="G120" t="s">
        <v>312</v>
      </c>
    </row>
    <row r="121" spans="7:7" x14ac:dyDescent="0.3">
      <c r="G121" t="s">
        <v>312</v>
      </c>
    </row>
    <row r="122" spans="7:7" x14ac:dyDescent="0.3">
      <c r="G122" t="s">
        <v>312</v>
      </c>
    </row>
    <row r="123" spans="7:7" x14ac:dyDescent="0.3">
      <c r="G123" t="s">
        <v>312</v>
      </c>
    </row>
    <row r="124" spans="7:7" x14ac:dyDescent="0.3">
      <c r="G124" t="s">
        <v>312</v>
      </c>
    </row>
    <row r="125" spans="7:7" x14ac:dyDescent="0.3">
      <c r="G125" t="s">
        <v>312</v>
      </c>
    </row>
    <row r="126" spans="7:7" x14ac:dyDescent="0.3">
      <c r="G126" t="s">
        <v>312</v>
      </c>
    </row>
    <row r="127" spans="7:7" x14ac:dyDescent="0.3">
      <c r="G127" t="s">
        <v>312</v>
      </c>
    </row>
    <row r="128" spans="7:7" x14ac:dyDescent="0.3">
      <c r="G128" t="s">
        <v>312</v>
      </c>
    </row>
    <row r="129" spans="7:7" x14ac:dyDescent="0.3">
      <c r="G129" t="s">
        <v>312</v>
      </c>
    </row>
    <row r="130" spans="7:7" x14ac:dyDescent="0.3">
      <c r="G130" t="s">
        <v>312</v>
      </c>
    </row>
    <row r="131" spans="7:7" x14ac:dyDescent="0.3">
      <c r="G131" t="s">
        <v>312</v>
      </c>
    </row>
    <row r="132" spans="7:7" x14ac:dyDescent="0.3">
      <c r="G132" t="s">
        <v>312</v>
      </c>
    </row>
    <row r="133" spans="7:7" x14ac:dyDescent="0.3">
      <c r="G133" t="s">
        <v>312</v>
      </c>
    </row>
    <row r="134" spans="7:7" x14ac:dyDescent="0.3">
      <c r="G134" t="s">
        <v>312</v>
      </c>
    </row>
    <row r="135" spans="7:7" x14ac:dyDescent="0.3">
      <c r="G135" t="s">
        <v>312</v>
      </c>
    </row>
    <row r="136" spans="7:7" x14ac:dyDescent="0.3">
      <c r="G136" t="s">
        <v>312</v>
      </c>
    </row>
    <row r="137" spans="7:7" x14ac:dyDescent="0.3">
      <c r="G137" t="s">
        <v>312</v>
      </c>
    </row>
    <row r="138" spans="7:7" x14ac:dyDescent="0.3">
      <c r="G138" t="s">
        <v>312</v>
      </c>
    </row>
    <row r="139" spans="7:7" x14ac:dyDescent="0.3">
      <c r="G139" t="s">
        <v>312</v>
      </c>
    </row>
    <row r="140" spans="7:7" x14ac:dyDescent="0.3">
      <c r="G140" t="s">
        <v>312</v>
      </c>
    </row>
    <row r="141" spans="7:7" x14ac:dyDescent="0.3">
      <c r="G141" t="s">
        <v>312</v>
      </c>
    </row>
    <row r="142" spans="7:7" x14ac:dyDescent="0.3">
      <c r="G142" t="s">
        <v>312</v>
      </c>
    </row>
    <row r="143" spans="7:7" x14ac:dyDescent="0.3">
      <c r="G143" t="s">
        <v>312</v>
      </c>
    </row>
    <row r="144" spans="7:7" x14ac:dyDescent="0.3">
      <c r="G144" t="s">
        <v>312</v>
      </c>
    </row>
    <row r="145" spans="7:7" x14ac:dyDescent="0.3">
      <c r="G145" t="s">
        <v>312</v>
      </c>
    </row>
    <row r="146" spans="7:7" x14ac:dyDescent="0.3">
      <c r="G146" t="s">
        <v>312</v>
      </c>
    </row>
    <row r="147" spans="7:7" x14ac:dyDescent="0.3">
      <c r="G147" t="s">
        <v>312</v>
      </c>
    </row>
    <row r="148" spans="7:7" x14ac:dyDescent="0.3">
      <c r="G148" t="s">
        <v>312</v>
      </c>
    </row>
    <row r="149" spans="7:7" x14ac:dyDescent="0.3">
      <c r="G149" t="s">
        <v>312</v>
      </c>
    </row>
    <row r="150" spans="7:7" x14ac:dyDescent="0.3">
      <c r="G150" t="s">
        <v>312</v>
      </c>
    </row>
    <row r="151" spans="7:7" x14ac:dyDescent="0.3">
      <c r="G151" t="s">
        <v>312</v>
      </c>
    </row>
    <row r="152" spans="7:7" x14ac:dyDescent="0.3">
      <c r="G152" t="s">
        <v>312</v>
      </c>
    </row>
    <row r="153" spans="7:7" x14ac:dyDescent="0.3">
      <c r="G153" t="s">
        <v>312</v>
      </c>
    </row>
    <row r="154" spans="7:7" x14ac:dyDescent="0.3">
      <c r="G154" t="s">
        <v>312</v>
      </c>
    </row>
    <row r="155" spans="7:7" x14ac:dyDescent="0.3">
      <c r="G155" t="s">
        <v>312</v>
      </c>
    </row>
    <row r="156" spans="7:7" x14ac:dyDescent="0.3">
      <c r="G156" t="s">
        <v>312</v>
      </c>
    </row>
    <row r="157" spans="7:7" x14ac:dyDescent="0.3">
      <c r="G157" t="s">
        <v>312</v>
      </c>
    </row>
    <row r="158" spans="7:7" x14ac:dyDescent="0.3">
      <c r="G158" t="s">
        <v>312</v>
      </c>
    </row>
    <row r="159" spans="7:7" x14ac:dyDescent="0.3">
      <c r="G159" t="s">
        <v>312</v>
      </c>
    </row>
    <row r="160" spans="7:7" x14ac:dyDescent="0.3">
      <c r="G160" t="s">
        <v>312</v>
      </c>
    </row>
    <row r="161" spans="7:7" x14ac:dyDescent="0.3">
      <c r="G161" t="s">
        <v>312</v>
      </c>
    </row>
    <row r="162" spans="7:7" x14ac:dyDescent="0.3">
      <c r="G162" t="s">
        <v>312</v>
      </c>
    </row>
    <row r="163" spans="7:7" x14ac:dyDescent="0.3">
      <c r="G163" t="s">
        <v>312</v>
      </c>
    </row>
    <row r="164" spans="7:7" x14ac:dyDescent="0.3">
      <c r="G164" t="s">
        <v>312</v>
      </c>
    </row>
    <row r="165" spans="7:7" x14ac:dyDescent="0.3">
      <c r="G165" t="s">
        <v>312</v>
      </c>
    </row>
    <row r="166" spans="7:7" x14ac:dyDescent="0.3">
      <c r="G166" t="s">
        <v>312</v>
      </c>
    </row>
    <row r="167" spans="7:7" x14ac:dyDescent="0.3">
      <c r="G167" t="s">
        <v>312</v>
      </c>
    </row>
    <row r="168" spans="7:7" x14ac:dyDescent="0.3">
      <c r="G168" t="s">
        <v>312</v>
      </c>
    </row>
    <row r="169" spans="7:7" x14ac:dyDescent="0.3">
      <c r="G169" t="s">
        <v>312</v>
      </c>
    </row>
    <row r="170" spans="7:7" x14ac:dyDescent="0.3">
      <c r="G170" t="s">
        <v>312</v>
      </c>
    </row>
    <row r="171" spans="7:7" x14ac:dyDescent="0.3">
      <c r="G171" t="s">
        <v>312</v>
      </c>
    </row>
    <row r="172" spans="7:7" x14ac:dyDescent="0.3">
      <c r="G172" t="s">
        <v>312</v>
      </c>
    </row>
    <row r="173" spans="7:7" x14ac:dyDescent="0.3">
      <c r="G173" t="s">
        <v>312</v>
      </c>
    </row>
    <row r="174" spans="7:7" x14ac:dyDescent="0.3">
      <c r="G174" t="s">
        <v>312</v>
      </c>
    </row>
    <row r="175" spans="7:7" x14ac:dyDescent="0.3">
      <c r="G175" t="s">
        <v>312</v>
      </c>
    </row>
    <row r="176" spans="7:7" x14ac:dyDescent="0.3">
      <c r="G176" t="s">
        <v>312</v>
      </c>
    </row>
    <row r="177" spans="7:7" x14ac:dyDescent="0.3">
      <c r="G177" t="s">
        <v>312</v>
      </c>
    </row>
    <row r="178" spans="7:7" x14ac:dyDescent="0.3">
      <c r="G178" t="s">
        <v>312</v>
      </c>
    </row>
    <row r="179" spans="7:7" x14ac:dyDescent="0.3">
      <c r="G179" t="s">
        <v>312</v>
      </c>
    </row>
    <row r="180" spans="7:7" x14ac:dyDescent="0.3">
      <c r="G180" t="s">
        <v>312</v>
      </c>
    </row>
    <row r="181" spans="7:7" x14ac:dyDescent="0.3">
      <c r="G181" t="s">
        <v>312</v>
      </c>
    </row>
    <row r="182" spans="7:7" x14ac:dyDescent="0.3">
      <c r="G182" t="s">
        <v>312</v>
      </c>
    </row>
    <row r="183" spans="7:7" x14ac:dyDescent="0.3">
      <c r="G183" t="s">
        <v>312</v>
      </c>
    </row>
    <row r="184" spans="7:7" x14ac:dyDescent="0.3">
      <c r="G184" t="s">
        <v>312</v>
      </c>
    </row>
    <row r="185" spans="7:7" x14ac:dyDescent="0.3">
      <c r="G185" t="s">
        <v>312</v>
      </c>
    </row>
    <row r="186" spans="7:7" x14ac:dyDescent="0.3">
      <c r="G186" t="s">
        <v>312</v>
      </c>
    </row>
    <row r="187" spans="7:7" x14ac:dyDescent="0.3">
      <c r="G187" t="s">
        <v>312</v>
      </c>
    </row>
    <row r="188" spans="7:7" x14ac:dyDescent="0.3">
      <c r="G188" t="s">
        <v>312</v>
      </c>
    </row>
    <row r="189" spans="7:7" x14ac:dyDescent="0.3">
      <c r="G189" t="s">
        <v>312</v>
      </c>
    </row>
    <row r="190" spans="7:7" x14ac:dyDescent="0.3">
      <c r="G190" t="s">
        <v>312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 tint="-0.499984740745262"/>
  </sheetPr>
  <dimension ref="A1:C79"/>
  <sheetViews>
    <sheetView topLeftCell="A53" workbookViewId="0">
      <selection activeCell="E53" sqref="D1:E1048576"/>
    </sheetView>
  </sheetViews>
  <sheetFormatPr baseColWidth="10" defaultRowHeight="14.4" x14ac:dyDescent="0.3"/>
  <cols>
    <col min="1" max="1" width="12.44140625" customWidth="1"/>
    <col min="2" max="2" width="14.33203125" customWidth="1"/>
    <col min="3" max="3" width="30.88671875" customWidth="1"/>
  </cols>
  <sheetData>
    <row r="1" spans="1:3" ht="15" thickBot="1" x14ac:dyDescent="0.35">
      <c r="A1" s="69" t="s">
        <v>716</v>
      </c>
      <c r="B1" s="69" t="s">
        <v>185</v>
      </c>
      <c r="C1" s="70" t="s">
        <v>717</v>
      </c>
    </row>
    <row r="2" spans="1:3" ht="21" thickBot="1" x14ac:dyDescent="0.35">
      <c r="A2" s="71" t="s">
        <v>260</v>
      </c>
      <c r="B2" t="s">
        <v>974</v>
      </c>
      <c r="C2" s="72" t="s">
        <v>718</v>
      </c>
    </row>
    <row r="3" spans="1:3" ht="15" thickBot="1" x14ac:dyDescent="0.35">
      <c r="A3" s="73" t="s">
        <v>260</v>
      </c>
      <c r="B3" s="99" t="s">
        <v>975</v>
      </c>
      <c r="C3" s="74" t="s">
        <v>719</v>
      </c>
    </row>
    <row r="4" spans="1:3" ht="15" thickBot="1" x14ac:dyDescent="0.35">
      <c r="A4" s="71" t="s">
        <v>260</v>
      </c>
      <c r="B4" s="99" t="s">
        <v>976</v>
      </c>
      <c r="C4" s="72" t="s">
        <v>720</v>
      </c>
    </row>
    <row r="5" spans="1:3" ht="15" thickBot="1" x14ac:dyDescent="0.35">
      <c r="A5" s="73" t="s">
        <v>260</v>
      </c>
      <c r="B5" s="99" t="s">
        <v>802</v>
      </c>
      <c r="C5" s="74" t="s">
        <v>721</v>
      </c>
    </row>
    <row r="6" spans="1:3" ht="15" thickBot="1" x14ac:dyDescent="0.35">
      <c r="A6" s="71" t="s">
        <v>260</v>
      </c>
      <c r="B6" s="99" t="s">
        <v>977</v>
      </c>
      <c r="C6" s="72" t="s">
        <v>722</v>
      </c>
    </row>
    <row r="7" spans="1:3" ht="15" thickBot="1" x14ac:dyDescent="0.35">
      <c r="A7" s="73" t="s">
        <v>260</v>
      </c>
      <c r="B7" s="99" t="s">
        <v>978</v>
      </c>
      <c r="C7" s="74" t="s">
        <v>723</v>
      </c>
    </row>
    <row r="8" spans="1:3" ht="15" thickBot="1" x14ac:dyDescent="0.35">
      <c r="A8" s="71" t="s">
        <v>260</v>
      </c>
      <c r="B8" s="99" t="s">
        <v>979</v>
      </c>
      <c r="C8" s="72" t="s">
        <v>724</v>
      </c>
    </row>
    <row r="9" spans="1:3" ht="15" thickBot="1" x14ac:dyDescent="0.35">
      <c r="A9" s="73" t="s">
        <v>260</v>
      </c>
      <c r="B9" s="99" t="s">
        <v>980</v>
      </c>
      <c r="C9" s="74" t="s">
        <v>725</v>
      </c>
    </row>
    <row r="10" spans="1:3" ht="15" thickBot="1" x14ac:dyDescent="0.35">
      <c r="A10" s="71" t="s">
        <v>260</v>
      </c>
      <c r="B10" s="99" t="s">
        <v>981</v>
      </c>
      <c r="C10" s="72" t="s">
        <v>726</v>
      </c>
    </row>
    <row r="11" spans="1:3" ht="15" thickBot="1" x14ac:dyDescent="0.35">
      <c r="A11" s="73" t="s">
        <v>260</v>
      </c>
      <c r="B11" s="99" t="s">
        <v>982</v>
      </c>
      <c r="C11" s="74" t="s">
        <v>727</v>
      </c>
    </row>
    <row r="12" spans="1:3" ht="15" thickBot="1" x14ac:dyDescent="0.35">
      <c r="A12" s="71" t="s">
        <v>260</v>
      </c>
      <c r="B12" s="99" t="s">
        <v>983</v>
      </c>
      <c r="C12" s="72" t="s">
        <v>728</v>
      </c>
    </row>
    <row r="13" spans="1:3" ht="15" thickBot="1" x14ac:dyDescent="0.35">
      <c r="A13" s="73" t="s">
        <v>260</v>
      </c>
      <c r="B13" s="99" t="s">
        <v>984</v>
      </c>
      <c r="C13" s="74" t="s">
        <v>729</v>
      </c>
    </row>
    <row r="14" spans="1:3" ht="15" thickBot="1" x14ac:dyDescent="0.35">
      <c r="A14" s="71" t="s">
        <v>260</v>
      </c>
      <c r="B14" s="99" t="s">
        <v>985</v>
      </c>
      <c r="C14" s="72" t="s">
        <v>730</v>
      </c>
    </row>
    <row r="15" spans="1:3" ht="15" thickBot="1" x14ac:dyDescent="0.35">
      <c r="A15" s="73" t="s">
        <v>260</v>
      </c>
      <c r="B15" s="99" t="s">
        <v>986</v>
      </c>
      <c r="C15" s="74" t="s">
        <v>731</v>
      </c>
    </row>
    <row r="16" spans="1:3" ht="15" thickBot="1" x14ac:dyDescent="0.35">
      <c r="A16" s="71" t="s">
        <v>260</v>
      </c>
      <c r="B16" s="99" t="s">
        <v>987</v>
      </c>
      <c r="C16" s="72" t="s">
        <v>732</v>
      </c>
    </row>
    <row r="17" spans="1:3" ht="21" thickBot="1" x14ac:dyDescent="0.35">
      <c r="A17" s="73" t="s">
        <v>260</v>
      </c>
      <c r="B17" s="99" t="s">
        <v>988</v>
      </c>
      <c r="C17" s="74" t="s">
        <v>733</v>
      </c>
    </row>
    <row r="18" spans="1:3" ht="15" thickBot="1" x14ac:dyDescent="0.35">
      <c r="A18" s="71" t="s">
        <v>260</v>
      </c>
      <c r="B18" s="99" t="s">
        <v>989</v>
      </c>
      <c r="C18" s="72" t="s">
        <v>734</v>
      </c>
    </row>
    <row r="19" spans="1:3" ht="15" thickBot="1" x14ac:dyDescent="0.35">
      <c r="A19" s="73" t="s">
        <v>260</v>
      </c>
      <c r="B19" s="99" t="s">
        <v>990</v>
      </c>
      <c r="C19" s="74" t="s">
        <v>735</v>
      </c>
    </row>
    <row r="20" spans="1:3" ht="15" thickBot="1" x14ac:dyDescent="0.35">
      <c r="A20" s="71" t="s">
        <v>260</v>
      </c>
      <c r="B20" s="99" t="s">
        <v>991</v>
      </c>
      <c r="C20" s="72" t="s">
        <v>736</v>
      </c>
    </row>
    <row r="21" spans="1:3" ht="15" thickBot="1" x14ac:dyDescent="0.35">
      <c r="A21" s="73" t="s">
        <v>260</v>
      </c>
      <c r="B21" s="99" t="s">
        <v>992</v>
      </c>
      <c r="C21" s="74" t="s">
        <v>737</v>
      </c>
    </row>
    <row r="22" spans="1:3" ht="21" thickBot="1" x14ac:dyDescent="0.35">
      <c r="A22" s="71" t="s">
        <v>260</v>
      </c>
      <c r="B22" s="99" t="s">
        <v>993</v>
      </c>
      <c r="C22" s="72" t="s">
        <v>738</v>
      </c>
    </row>
    <row r="23" spans="1:3" ht="15" thickBot="1" x14ac:dyDescent="0.35">
      <c r="A23" s="73" t="s">
        <v>260</v>
      </c>
      <c r="B23" s="99" t="s">
        <v>994</v>
      </c>
      <c r="C23" s="74" t="s">
        <v>739</v>
      </c>
    </row>
    <row r="24" spans="1:3" ht="15" thickBot="1" x14ac:dyDescent="0.35">
      <c r="A24" s="71" t="s">
        <v>260</v>
      </c>
      <c r="B24" s="99" t="s">
        <v>995</v>
      </c>
      <c r="C24" s="72" t="s">
        <v>740</v>
      </c>
    </row>
    <row r="25" spans="1:3" ht="21" thickBot="1" x14ac:dyDescent="0.35">
      <c r="A25" s="71" t="s">
        <v>741</v>
      </c>
      <c r="B25" s="99" t="s">
        <v>996</v>
      </c>
      <c r="C25" s="72" t="s">
        <v>742</v>
      </c>
    </row>
    <row r="26" spans="1:3" ht="15" thickBot="1" x14ac:dyDescent="0.35">
      <c r="A26" s="73" t="s">
        <v>741</v>
      </c>
      <c r="B26" s="99" t="s">
        <v>988</v>
      </c>
      <c r="C26" s="74" t="s">
        <v>743</v>
      </c>
    </row>
    <row r="27" spans="1:3" ht="15" thickBot="1" x14ac:dyDescent="0.35">
      <c r="A27" s="71" t="s">
        <v>741</v>
      </c>
      <c r="B27" s="99" t="s">
        <v>997</v>
      </c>
      <c r="C27" s="72" t="s">
        <v>744</v>
      </c>
    </row>
    <row r="28" spans="1:3" ht="15" thickBot="1" x14ac:dyDescent="0.35">
      <c r="A28" s="73" t="s">
        <v>741</v>
      </c>
      <c r="B28" s="99" t="s">
        <v>998</v>
      </c>
      <c r="C28" s="74" t="s">
        <v>745</v>
      </c>
    </row>
    <row r="29" spans="1:3" ht="15" thickBot="1" x14ac:dyDescent="0.35">
      <c r="A29" s="71" t="s">
        <v>741</v>
      </c>
      <c r="B29" s="99" t="s">
        <v>999</v>
      </c>
      <c r="C29" s="72" t="s">
        <v>746</v>
      </c>
    </row>
    <row r="30" spans="1:3" ht="15" thickBot="1" x14ac:dyDescent="0.35">
      <c r="A30" s="73" t="s">
        <v>741</v>
      </c>
      <c r="B30" s="99" t="s">
        <v>995</v>
      </c>
      <c r="C30" s="74" t="s">
        <v>747</v>
      </c>
    </row>
    <row r="31" spans="1:3" ht="21" thickBot="1" x14ac:dyDescent="0.35">
      <c r="A31" s="71" t="s">
        <v>741</v>
      </c>
      <c r="B31" s="99" t="s">
        <v>1000</v>
      </c>
      <c r="C31" s="72" t="s">
        <v>748</v>
      </c>
    </row>
    <row r="32" spans="1:3" ht="15" thickBot="1" x14ac:dyDescent="0.35">
      <c r="A32" s="73" t="s">
        <v>741</v>
      </c>
      <c r="B32" s="99" t="s">
        <v>1001</v>
      </c>
      <c r="C32" s="74" t="s">
        <v>749</v>
      </c>
    </row>
    <row r="33" spans="1:3" ht="15" thickBot="1" x14ac:dyDescent="0.35">
      <c r="A33" s="71" t="s">
        <v>741</v>
      </c>
      <c r="B33" s="99" t="s">
        <v>1002</v>
      </c>
      <c r="C33" s="72" t="s">
        <v>750</v>
      </c>
    </row>
    <row r="34" spans="1:3" ht="15" thickBot="1" x14ac:dyDescent="0.35">
      <c r="A34" s="73" t="s">
        <v>741</v>
      </c>
      <c r="B34" s="99" t="s">
        <v>1003</v>
      </c>
      <c r="C34" s="74" t="s">
        <v>751</v>
      </c>
    </row>
    <row r="35" spans="1:3" ht="15" thickBot="1" x14ac:dyDescent="0.35">
      <c r="A35" s="71" t="s">
        <v>741</v>
      </c>
      <c r="B35" s="99" t="s">
        <v>1004</v>
      </c>
      <c r="C35" s="72" t="s">
        <v>752</v>
      </c>
    </row>
    <row r="36" spans="1:3" ht="15" thickBot="1" x14ac:dyDescent="0.35">
      <c r="A36" s="73" t="s">
        <v>741</v>
      </c>
      <c r="B36" s="99" t="s">
        <v>1005</v>
      </c>
      <c r="C36" s="74" t="s">
        <v>753</v>
      </c>
    </row>
    <row r="37" spans="1:3" ht="21" thickBot="1" x14ac:dyDescent="0.35">
      <c r="A37" s="71" t="s">
        <v>741</v>
      </c>
      <c r="B37" s="99" t="s">
        <v>1006</v>
      </c>
      <c r="C37" s="72" t="s">
        <v>754</v>
      </c>
    </row>
    <row r="38" spans="1:3" ht="15" thickBot="1" x14ac:dyDescent="0.35">
      <c r="A38" s="73" t="s">
        <v>741</v>
      </c>
      <c r="B38" s="99" t="s">
        <v>1007</v>
      </c>
      <c r="C38" s="74" t="s">
        <v>755</v>
      </c>
    </row>
    <row r="39" spans="1:3" ht="15" thickBot="1" x14ac:dyDescent="0.35">
      <c r="A39" s="71" t="s">
        <v>741</v>
      </c>
      <c r="B39" s="99" t="s">
        <v>1008</v>
      </c>
      <c r="C39" s="72" t="s">
        <v>756</v>
      </c>
    </row>
    <row r="40" spans="1:3" ht="21" thickBot="1" x14ac:dyDescent="0.35">
      <c r="A40" s="73" t="s">
        <v>741</v>
      </c>
      <c r="B40" s="99" t="s">
        <v>1009</v>
      </c>
      <c r="C40" s="74" t="s">
        <v>757</v>
      </c>
    </row>
    <row r="41" spans="1:3" ht="15" thickBot="1" x14ac:dyDescent="0.35">
      <c r="A41" s="71" t="s">
        <v>741</v>
      </c>
      <c r="B41" s="99" t="s">
        <v>1010</v>
      </c>
      <c r="C41" s="72" t="s">
        <v>758</v>
      </c>
    </row>
    <row r="42" spans="1:3" ht="15" thickBot="1" x14ac:dyDescent="0.35">
      <c r="A42" s="73" t="s">
        <v>741</v>
      </c>
      <c r="B42" s="99" t="s">
        <v>1011</v>
      </c>
      <c r="C42" s="74" t="s">
        <v>759</v>
      </c>
    </row>
    <row r="43" spans="1:3" ht="15" thickBot="1" x14ac:dyDescent="0.35">
      <c r="A43" s="71" t="s">
        <v>741</v>
      </c>
      <c r="B43" s="99" t="s">
        <v>1012</v>
      </c>
      <c r="C43" s="72" t="s">
        <v>760</v>
      </c>
    </row>
    <row r="44" spans="1:3" ht="15" thickBot="1" x14ac:dyDescent="0.35">
      <c r="A44" s="73" t="s">
        <v>741</v>
      </c>
      <c r="B44" s="99" t="s">
        <v>1013</v>
      </c>
      <c r="C44" s="74" t="s">
        <v>761</v>
      </c>
    </row>
    <row r="45" spans="1:3" ht="15" thickBot="1" x14ac:dyDescent="0.35">
      <c r="A45" s="71" t="s">
        <v>741</v>
      </c>
      <c r="B45" s="99" t="s">
        <v>1014</v>
      </c>
      <c r="C45" s="72" t="s">
        <v>762</v>
      </c>
    </row>
    <row r="46" spans="1:3" ht="21" thickBot="1" x14ac:dyDescent="0.35">
      <c r="A46" s="73" t="s">
        <v>741</v>
      </c>
      <c r="B46" s="99" t="s">
        <v>1015</v>
      </c>
      <c r="C46" s="74" t="s">
        <v>763</v>
      </c>
    </row>
    <row r="47" spans="1:3" ht="15" thickBot="1" x14ac:dyDescent="0.35">
      <c r="A47" s="71" t="s">
        <v>741</v>
      </c>
      <c r="B47" s="99" t="s">
        <v>1016</v>
      </c>
      <c r="C47" s="72" t="s">
        <v>764</v>
      </c>
    </row>
    <row r="48" spans="1:3" ht="15" thickBot="1" x14ac:dyDescent="0.35">
      <c r="A48" s="73" t="s">
        <v>741</v>
      </c>
      <c r="B48" s="99" t="s">
        <v>1017</v>
      </c>
      <c r="C48" s="74" t="s">
        <v>765</v>
      </c>
    </row>
    <row r="49" spans="1:3" ht="15" thickBot="1" x14ac:dyDescent="0.35">
      <c r="A49" s="73" t="s">
        <v>261</v>
      </c>
      <c r="B49" s="73">
        <v>4515</v>
      </c>
      <c r="C49" s="74" t="s">
        <v>766</v>
      </c>
    </row>
    <row r="50" spans="1:3" ht="15" thickBot="1" x14ac:dyDescent="0.35">
      <c r="A50" s="75" t="s">
        <v>261</v>
      </c>
      <c r="B50" s="75">
        <v>4522</v>
      </c>
      <c r="C50" s="76" t="s">
        <v>767</v>
      </c>
    </row>
    <row r="51" spans="1:3" ht="21" thickBot="1" x14ac:dyDescent="0.35">
      <c r="A51" s="73" t="s">
        <v>261</v>
      </c>
      <c r="B51" s="73">
        <v>4801</v>
      </c>
      <c r="C51" s="74" t="s">
        <v>768</v>
      </c>
    </row>
    <row r="52" spans="1:3" ht="21" thickBot="1" x14ac:dyDescent="0.35">
      <c r="A52" s="75" t="s">
        <v>261</v>
      </c>
      <c r="B52" s="75">
        <v>4802</v>
      </c>
      <c r="C52" s="76" t="s">
        <v>769</v>
      </c>
    </row>
    <row r="53" spans="1:3" ht="31.2" thickBot="1" x14ac:dyDescent="0.35">
      <c r="A53" s="73" t="s">
        <v>261</v>
      </c>
      <c r="B53" s="73">
        <v>4804</v>
      </c>
      <c r="C53" s="74" t="s">
        <v>770</v>
      </c>
    </row>
    <row r="54" spans="1:3" ht="15" thickBot="1" x14ac:dyDescent="0.35">
      <c r="A54" s="75" t="s">
        <v>261</v>
      </c>
      <c r="B54" s="75">
        <v>4807</v>
      </c>
      <c r="C54" s="76" t="s">
        <v>771</v>
      </c>
    </row>
    <row r="55" spans="1:3" ht="21" thickBot="1" x14ac:dyDescent="0.35">
      <c r="A55" s="73" t="s">
        <v>261</v>
      </c>
      <c r="B55" s="73">
        <v>4808</v>
      </c>
      <c r="C55" s="74" t="s">
        <v>772</v>
      </c>
    </row>
    <row r="56" spans="1:3" ht="31.2" thickBot="1" x14ac:dyDescent="0.35">
      <c r="A56" s="75" t="s">
        <v>261</v>
      </c>
      <c r="B56" s="75">
        <v>4809</v>
      </c>
      <c r="C56" s="76" t="s">
        <v>801</v>
      </c>
    </row>
    <row r="57" spans="1:3" ht="15" thickBot="1" x14ac:dyDescent="0.35">
      <c r="A57" s="73" t="s">
        <v>261</v>
      </c>
      <c r="B57" s="73">
        <v>4812</v>
      </c>
      <c r="C57" s="74" t="s">
        <v>773</v>
      </c>
    </row>
    <row r="58" spans="1:3" ht="21" thickBot="1" x14ac:dyDescent="0.35">
      <c r="A58" s="75" t="s">
        <v>261</v>
      </c>
      <c r="B58" s="75">
        <v>4831</v>
      </c>
      <c r="C58" s="76" t="s">
        <v>774</v>
      </c>
    </row>
    <row r="59" spans="1:3" ht="15" thickBot="1" x14ac:dyDescent="0.35">
      <c r="A59" s="73" t="s">
        <v>261</v>
      </c>
      <c r="B59" s="73">
        <v>4834</v>
      </c>
      <c r="C59" s="74" t="s">
        <v>775</v>
      </c>
    </row>
    <row r="60" spans="1:3" ht="15" thickBot="1" x14ac:dyDescent="0.35">
      <c r="A60" s="75" t="s">
        <v>261</v>
      </c>
      <c r="B60" s="75">
        <v>4835</v>
      </c>
      <c r="C60" s="76" t="s">
        <v>776</v>
      </c>
    </row>
    <row r="61" spans="1:3" ht="21" thickBot="1" x14ac:dyDescent="0.35">
      <c r="A61" s="73" t="s">
        <v>261</v>
      </c>
      <c r="B61" s="73">
        <v>4837</v>
      </c>
      <c r="C61" s="74" t="s">
        <v>777</v>
      </c>
    </row>
    <row r="62" spans="1:3" ht="15" thickBot="1" x14ac:dyDescent="0.35">
      <c r="A62" s="75" t="s">
        <v>261</v>
      </c>
      <c r="B62" s="75">
        <v>4840</v>
      </c>
      <c r="C62" s="76" t="s">
        <v>778</v>
      </c>
    </row>
    <row r="63" spans="1:3" ht="15" thickBot="1" x14ac:dyDescent="0.35">
      <c r="A63" s="73" t="s">
        <v>261</v>
      </c>
      <c r="B63" s="73">
        <v>4841</v>
      </c>
      <c r="C63" s="74" t="s">
        <v>779</v>
      </c>
    </row>
    <row r="64" spans="1:3" ht="15" thickBot="1" x14ac:dyDescent="0.35">
      <c r="A64" s="75" t="s">
        <v>261</v>
      </c>
      <c r="B64" s="75">
        <v>4842</v>
      </c>
      <c r="C64" s="76" t="s">
        <v>780</v>
      </c>
    </row>
    <row r="65" spans="1:3" ht="21" thickBot="1" x14ac:dyDescent="0.35">
      <c r="A65" s="73" t="s">
        <v>261</v>
      </c>
      <c r="B65" s="73">
        <v>4846</v>
      </c>
      <c r="C65" s="74" t="s">
        <v>781</v>
      </c>
    </row>
    <row r="66" spans="1:3" ht="21" thickBot="1" x14ac:dyDescent="0.35">
      <c r="A66" s="71" t="s">
        <v>261</v>
      </c>
      <c r="B66" s="71">
        <v>4847</v>
      </c>
      <c r="C66" s="72" t="s">
        <v>782</v>
      </c>
    </row>
    <row r="67" spans="1:3" ht="15" thickBot="1" x14ac:dyDescent="0.35">
      <c r="A67" s="73" t="s">
        <v>261</v>
      </c>
      <c r="B67" s="73">
        <v>4849</v>
      </c>
      <c r="C67" s="74" t="s">
        <v>783</v>
      </c>
    </row>
    <row r="68" spans="1:3" ht="15" thickBot="1" x14ac:dyDescent="0.35">
      <c r="A68" s="71" t="s">
        <v>261</v>
      </c>
      <c r="B68" s="71">
        <v>4850</v>
      </c>
      <c r="C68" s="72" t="s">
        <v>784</v>
      </c>
    </row>
    <row r="69" spans="1:3" ht="15" thickBot="1" x14ac:dyDescent="0.35">
      <c r="A69" s="73" t="s">
        <v>261</v>
      </c>
      <c r="B69" s="73">
        <v>4853</v>
      </c>
      <c r="C69" s="74" t="s">
        <v>785</v>
      </c>
    </row>
    <row r="70" spans="1:3" ht="21" thickBot="1" x14ac:dyDescent="0.35">
      <c r="A70" s="71" t="s">
        <v>261</v>
      </c>
      <c r="B70" s="71">
        <v>4854</v>
      </c>
      <c r="C70" s="72" t="s">
        <v>786</v>
      </c>
    </row>
    <row r="71" spans="1:3" ht="21" thickBot="1" x14ac:dyDescent="0.35">
      <c r="A71" s="73" t="s">
        <v>261</v>
      </c>
      <c r="B71" s="73">
        <v>4855</v>
      </c>
      <c r="C71" s="74" t="s">
        <v>787</v>
      </c>
    </row>
    <row r="72" spans="1:3" ht="15" thickBot="1" x14ac:dyDescent="0.35">
      <c r="A72" s="71" t="s">
        <v>261</v>
      </c>
      <c r="B72" s="71">
        <v>4857</v>
      </c>
      <c r="C72" s="72" t="s">
        <v>788</v>
      </c>
    </row>
    <row r="73" spans="1:3" ht="15" thickBot="1" x14ac:dyDescent="0.35">
      <c r="A73" s="73" t="s">
        <v>261</v>
      </c>
      <c r="B73" s="73">
        <v>4859</v>
      </c>
      <c r="C73" s="74" t="s">
        <v>789</v>
      </c>
    </row>
    <row r="74" spans="1:3" ht="15" thickBot="1" x14ac:dyDescent="0.35">
      <c r="A74" s="71" t="s">
        <v>261</v>
      </c>
      <c r="B74" s="71">
        <v>4860</v>
      </c>
      <c r="C74" s="72" t="s">
        <v>790</v>
      </c>
    </row>
    <row r="75" spans="1:3" ht="21" thickBot="1" x14ac:dyDescent="0.35">
      <c r="A75" s="73" t="s">
        <v>261</v>
      </c>
      <c r="B75" s="73">
        <v>4862</v>
      </c>
      <c r="C75" s="74" t="s">
        <v>791</v>
      </c>
    </row>
    <row r="76" spans="1:3" ht="15" thickBot="1" x14ac:dyDescent="0.35">
      <c r="A76" s="71" t="s">
        <v>261</v>
      </c>
      <c r="B76" s="71">
        <v>4863</v>
      </c>
      <c r="C76" s="72" t="s">
        <v>792</v>
      </c>
    </row>
    <row r="77" spans="1:3" ht="21" thickBot="1" x14ac:dyDescent="0.35">
      <c r="A77" s="73" t="s">
        <v>261</v>
      </c>
      <c r="B77" s="73">
        <v>4870</v>
      </c>
      <c r="C77" s="74" t="s">
        <v>793</v>
      </c>
    </row>
    <row r="78" spans="1:3" ht="21" thickBot="1" x14ac:dyDescent="0.35">
      <c r="A78" s="71" t="s">
        <v>261</v>
      </c>
      <c r="B78" s="71">
        <v>4880</v>
      </c>
      <c r="C78" s="72" t="s">
        <v>794</v>
      </c>
    </row>
    <row r="79" spans="1:3" ht="21" thickBot="1" x14ac:dyDescent="0.35">
      <c r="A79" s="73" t="s">
        <v>261</v>
      </c>
      <c r="B79" s="73">
        <v>4999</v>
      </c>
      <c r="C79" s="74" t="s">
        <v>795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7F5F6C8928554C830C83F6AA785E79" ma:contentTypeVersion="6" ma:contentTypeDescription="Crée un document." ma:contentTypeScope="" ma:versionID="a4468f5cade33f8181e3aab6886097eb">
  <xsd:schema xmlns:xsd="http://www.w3.org/2001/XMLSchema" xmlns:xs="http://www.w3.org/2001/XMLSchema" xmlns:p="http://schemas.microsoft.com/office/2006/metadata/properties" xmlns:ns2="c1336d0e-b964-47d3-82b2-0f7f7db37e80" targetNamespace="http://schemas.microsoft.com/office/2006/metadata/properties" ma:root="true" ma:fieldsID="2d66c7fde9f047a2e43890ba6ddd23a4" ns2:_="">
    <xsd:import namespace="c1336d0e-b964-47d3-82b2-0f7f7db37e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336d0e-b964-47d3-82b2-0f7f7db37e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A031A0-60EA-4068-B698-2AE0EE157746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c1336d0e-b964-47d3-82b2-0f7f7db37e80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79037DD-9240-47A5-BA75-C5A44F8912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3D8BB5-F2DD-4333-848F-4E289721C6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336d0e-b964-47d3-82b2-0f7f7db37e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Version</vt:lpstr>
      <vt:lpstr>Création CRE TI CB</vt:lpstr>
      <vt:lpstr>Feuil13</vt:lpstr>
      <vt:lpstr>Création CRE TI VMC</vt:lpstr>
      <vt:lpstr>Création CRE IMP</vt:lpstr>
      <vt:lpstr>Listes déroulantes</vt:lpstr>
      <vt:lpstr>Code motif impayé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Frédérick RICHARD</dc:creator>
  <cp:lastModifiedBy>Stéphanie MOUGEOLLE</cp:lastModifiedBy>
  <cp:lastPrinted>2020-04-10T08:35:17Z</cp:lastPrinted>
  <dcterms:created xsi:type="dcterms:W3CDTF">2019-04-23T08:08:21Z</dcterms:created>
  <dcterms:modified xsi:type="dcterms:W3CDTF">2021-09-02T08:44:01Z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0x010100677F5F6C8928554C830C83F6AA785E79</vt:lpwstr>
  </property>
</Properties>
</file>